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Daniel\OL\2020\Kader\Nominierung\"/>
    </mc:Choice>
  </mc:AlternateContent>
  <xr:revisionPtr revIDLastSave="0" documentId="13_ncr:1_{F20EF557-16BD-49B0-8E0B-1F6602919738}" xr6:coauthVersionLast="45" xr6:coauthVersionMax="45" xr10:uidLastSave="{00000000-0000-0000-0000-000000000000}"/>
  <bookViews>
    <workbookView xWindow="-120" yWindow="-120" windowWidth="24240" windowHeight="13140" xr2:uid="{00000000-000D-0000-FFFF-FFFF00000000}"/>
  </bookViews>
  <sheets>
    <sheet name="Personalien" sheetId="1" r:id="rId1"/>
    <sheet name="Ergebnisse 2020" sheetId="4" r:id="rId2"/>
    <sheet name="Saisonplan 2021" sheetId="7" r:id="rId3"/>
    <sheet name="Tabellen" sheetId="5" state="hidden" r:id="rId4"/>
  </sheets>
  <definedNames>
    <definedName name="_xlnm.Print_Area" localSheetId="1">'Ergebnisse 2020'!$A$1:$L$43</definedName>
    <definedName name="_xlnm.Print_Area" localSheetId="0">Personalien!$A$1:$J$42</definedName>
    <definedName name="_xlnm.Print_Area" localSheetId="2">'Saisonplan 2021'!$A$1:$I$63</definedName>
    <definedName name="JaNein">Tabellen!$J$2:$J$3</definedName>
    <definedName name="Kat">Tabellen!$A$13:$E$24</definedName>
    <definedName name="Normen">Tabellen!$A$1:$D$11</definedName>
    <definedName name="Z_36FCDE50_A21B_4C09_A67A_58EE7C130F3F_.wvu.Cols" localSheetId="1" hidden="1">'Ergebnisse 2020'!$L:$XFD</definedName>
    <definedName name="Z_36FCDE50_A21B_4C09_A67A_58EE7C130F3F_.wvu.Cols" localSheetId="0" hidden="1">Personalien!$K:$XFD</definedName>
    <definedName name="Z_36FCDE50_A21B_4C09_A67A_58EE7C130F3F_.wvu.Cols" localSheetId="2" hidden="1">'Saisonplan 2021'!$J:$XFD</definedName>
    <definedName name="Z_36FCDE50_A21B_4C09_A67A_58EE7C130F3F_.wvu.PrintArea" localSheetId="1" hidden="1">'Ergebnisse 2020'!$A$1:$K$43</definedName>
    <definedName name="Z_36FCDE50_A21B_4C09_A67A_58EE7C130F3F_.wvu.PrintArea" localSheetId="0" hidden="1">Personalien!$A$1:$J$42</definedName>
    <definedName name="Z_36FCDE50_A21B_4C09_A67A_58EE7C130F3F_.wvu.PrintArea" localSheetId="2" hidden="1">'Saisonplan 2021'!$A$1:$I$63</definedName>
    <definedName name="Z_36FCDE50_A21B_4C09_A67A_58EE7C130F3F_.wvu.Rows" localSheetId="1" hidden="1">'Ergebnisse 2020'!$44:$1048576</definedName>
    <definedName name="Z_36FCDE50_A21B_4C09_A67A_58EE7C130F3F_.wvu.Rows" localSheetId="0" hidden="1">Personalien!$43:$1048576</definedName>
    <definedName name="Z_36FCDE50_A21B_4C09_A67A_58EE7C130F3F_.wvu.Rows" localSheetId="2" hidden="1">'Saisonplan 2021'!$64:$1048576</definedName>
    <definedName name="Zieleingabe">Tabellen!$H$2:$H$6</definedName>
  </definedNames>
  <calcPr calcId="191029"/>
  <customWorkbookViews>
    <customWorkbookView name="valerio - Persönliche Ansicht" guid="{36FCDE50-A21B-4C09-A67A-58EE7C130F3F}" mergeInterval="0" personalView="1" maximized="1" xWindow="-13" yWindow="-13" windowWidth="2586" windowHeight="1554"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8" i="4" l="1"/>
  <c r="D15" i="4" l="1"/>
  <c r="N13" i="4"/>
  <c r="M28" i="4"/>
  <c r="M27" i="4"/>
  <c r="M26" i="4"/>
  <c r="M13" i="4"/>
  <c r="A23" i="5" l="1"/>
  <c r="A22" i="5" s="1"/>
  <c r="A21" i="5" s="1"/>
  <c r="A20" i="5" s="1"/>
  <c r="A19" i="5" s="1"/>
  <c r="A18" i="5" s="1"/>
  <c r="A17" i="5" s="1"/>
  <c r="A16" i="5" s="1"/>
  <c r="A15" i="5" s="1"/>
  <c r="A14" i="5" s="1"/>
  <c r="N23" i="4" l="1"/>
  <c r="N22" i="4"/>
  <c r="N21" i="4"/>
  <c r="M23" i="4"/>
  <c r="M22" i="4"/>
  <c r="M21" i="4"/>
  <c r="M20" i="4"/>
  <c r="M19" i="4"/>
  <c r="M17" i="4"/>
  <c r="J12" i="4"/>
  <c r="E14" i="7" l="1"/>
  <c r="M5" i="1"/>
  <c r="C8" i="7" s="1"/>
  <c r="C9" i="7" s="1"/>
  <c r="G5" i="1"/>
  <c r="C7" i="7" s="1"/>
  <c r="H6" i="4"/>
  <c r="M18" i="4"/>
  <c r="C6" i="7"/>
  <c r="C7" i="4" l="1"/>
  <c r="M12" i="4"/>
  <c r="C6" i="4"/>
  <c r="N12" i="4" l="1"/>
  <c r="D10" i="4" s="1"/>
  <c r="C8" i="4"/>
  <c r="M15" i="4"/>
  <c r="D30" i="4"/>
  <c r="M30" i="4" s="1"/>
  <c r="M10" i="4" l="1"/>
  <c r="D32" i="4" l="1"/>
  <c r="M32" i="4" s="1"/>
</calcChain>
</file>

<file path=xl/sharedStrings.xml><?xml version="1.0" encoding="utf-8"?>
<sst xmlns="http://schemas.openxmlformats.org/spreadsheetml/2006/main" count="282" uniqueCount="173">
  <si>
    <t>1.) Persönliche Daten des Athleten bzw. der Athletin:</t>
  </si>
  <si>
    <t>Name, Vorname:</t>
  </si>
  <si>
    <t>Geburtsdatum:</t>
  </si>
  <si>
    <t>Straße, Nr.:</t>
  </si>
  <si>
    <t>Telefon:</t>
  </si>
  <si>
    <t>PLZ, Ort:</t>
  </si>
  <si>
    <t>Mobil:</t>
  </si>
  <si>
    <t>E-Mail:</t>
  </si>
  <si>
    <t>Schule/Klasse bzw. Beruf:</t>
  </si>
  <si>
    <t>Weitere Hobbys:</t>
  </si>
  <si>
    <t>2.) Daten des Trainers bzw. der Trainerin:</t>
  </si>
  <si>
    <t>OL-Trainer(in):</t>
  </si>
  <si>
    <t>3.) Sportliche Daten des Athleten bzw. der Athletin:</t>
  </si>
  <si>
    <t>OL-aktiv seit:</t>
  </si>
  <si>
    <t>OL-Auslandserfahrung:</t>
  </si>
  <si>
    <t>Größter OL-Erfolg bisher:</t>
  </si>
  <si>
    <t>Trainingstagebuch:</t>
  </si>
  <si>
    <t>Stunden</t>
  </si>
  <si>
    <t>Km</t>
  </si>
  <si>
    <t>Anmerkungen:</t>
  </si>
  <si>
    <t>Unterschrift Trainer(in)</t>
  </si>
  <si>
    <t>Unterschrift des Athleten bzw. der Athletin</t>
  </si>
  <si>
    <t>1.) Basisdaten und Vergleichswerte:</t>
  </si>
  <si>
    <t>4.) Weitere Leistungen</t>
  </si>
  <si>
    <t>DM Staffel:</t>
  </si>
  <si>
    <t>BM Lang:</t>
  </si>
  <si>
    <t>BM Mittel:</t>
  </si>
  <si>
    <t>BM Sprint:</t>
  </si>
  <si>
    <t>JJLVK Staffel:</t>
  </si>
  <si>
    <t>weitere internationale Ergebnisse:</t>
  </si>
  <si>
    <t>Arge Alp:</t>
  </si>
  <si>
    <t>DM Mittel:</t>
  </si>
  <si>
    <t>DM Lang:</t>
  </si>
  <si>
    <t>Ja</t>
  </si>
  <si>
    <t>Norm Bahntest</t>
  </si>
  <si>
    <t>DM Medaille:</t>
  </si>
  <si>
    <t>3.) D-Kader Leistungskriterien</t>
  </si>
  <si>
    <t>Anzahl Bayerncup:</t>
  </si>
  <si>
    <t>Anzahl BRL:</t>
  </si>
  <si>
    <t>Anzahl Läufe:</t>
  </si>
  <si>
    <t>BRL Ges.:</t>
  </si>
  <si>
    <t>Anzahl intern. Läufe:</t>
  </si>
  <si>
    <t>Termin</t>
  </si>
  <si>
    <t>Ja/Nein</t>
  </si>
  <si>
    <t>1.) Basisdaten und Allgemeine Ziele</t>
  </si>
  <si>
    <t>3000m</t>
  </si>
  <si>
    <t>Ort</t>
  </si>
  <si>
    <t>Bundesland</t>
  </si>
  <si>
    <t>Deutschland Cup:</t>
  </si>
  <si>
    <t>Niedersachsen</t>
  </si>
  <si>
    <t>5.) Sonstiges:</t>
  </si>
  <si>
    <t>H/D:</t>
  </si>
  <si>
    <t>Jahrgang</t>
  </si>
  <si>
    <t>H 12</t>
  </si>
  <si>
    <t>D 12</t>
  </si>
  <si>
    <t>H 14</t>
  </si>
  <si>
    <t>D 14</t>
  </si>
  <si>
    <t>H 16</t>
  </si>
  <si>
    <t>H 18</t>
  </si>
  <si>
    <t>D 16</t>
  </si>
  <si>
    <t>D 18</t>
  </si>
  <si>
    <t>H 20</t>
  </si>
  <si>
    <t>D 20</t>
  </si>
  <si>
    <t>Mit der Veröffentlichung der Daten Name, Verein, Geburtstag, OL seit:, Auslandserfahrung und Hobbys auf der Homepage des BTV bin ich einverstanden.</t>
  </si>
  <si>
    <t>weitere Läufe/Trainingslager:</t>
  </si>
  <si>
    <t>H 21</t>
  </si>
  <si>
    <t>Ziel Bahntest:</t>
  </si>
  <si>
    <t>Min Bayerncup Punkte:</t>
  </si>
  <si>
    <t>BRL-Norm:</t>
  </si>
  <si>
    <t>Laufnorm:</t>
  </si>
  <si>
    <t>Bayerncup Punkte:</t>
  </si>
  <si>
    <t>BRL Punkte:</t>
  </si>
  <si>
    <t>Ergebnis Bahntest:</t>
  </si>
  <si>
    <t>JJLVK EInzel:</t>
  </si>
  <si>
    <t xml:space="preserve"> Frühjahrslehrgang:</t>
  </si>
  <si>
    <t>(Verein) Trainingslager:</t>
  </si>
  <si>
    <t>internationale Läufe in Sommer:</t>
  </si>
  <si>
    <t>Nein</t>
  </si>
  <si>
    <t>Anmerkungen und weitere Ziele:</t>
  </si>
  <si>
    <t>Bahntest</t>
  </si>
  <si>
    <t>1500m</t>
  </si>
  <si>
    <t>BRL Norm</t>
  </si>
  <si>
    <t>Bayerncup Norm</t>
  </si>
  <si>
    <t>SIEG</t>
  </si>
  <si>
    <t>Alpe Adria Mittel:</t>
  </si>
  <si>
    <t>Alpe Adria Lang:</t>
  </si>
  <si>
    <t>Zeit</t>
  </si>
  <si>
    <t>Min</t>
  </si>
  <si>
    <t>Sek</t>
  </si>
  <si>
    <t>TOP 3</t>
  </si>
  <si>
    <t>TOP 6</t>
  </si>
  <si>
    <t>TOP 8</t>
  </si>
  <si>
    <t>TOP 10</t>
  </si>
  <si>
    <t>Ziele</t>
  </si>
  <si>
    <t>Kat 2016</t>
  </si>
  <si>
    <t>Attackpoint:</t>
  </si>
  <si>
    <t>Kategorie 2017:</t>
  </si>
  <si>
    <t>Ziel Bayern Ebene:</t>
  </si>
  <si>
    <t>Ziel Deutschland Ebene:</t>
  </si>
  <si>
    <t>Brandenburg</t>
  </si>
  <si>
    <t>2.) Nationale Termine</t>
  </si>
  <si>
    <t>Teilnahme</t>
  </si>
  <si>
    <t>3.) Alpe Adria und Arge Alp</t>
  </si>
  <si>
    <t>4.) Trainingslager und Kaderlehrgänge</t>
  </si>
  <si>
    <t>5.) Sonstige</t>
  </si>
  <si>
    <t>DM Lang/Dcup</t>
  </si>
  <si>
    <t>Land</t>
  </si>
  <si>
    <t>Arge Alp</t>
  </si>
  <si>
    <t>Alpe Adria Cup</t>
  </si>
  <si>
    <t>Einheiten</t>
  </si>
  <si>
    <t>H</t>
  </si>
  <si>
    <r>
      <rPr>
        <b/>
        <sz val="10"/>
        <color theme="1"/>
        <rFont val="Arial"/>
        <family val="2"/>
      </rPr>
      <t>DM Sprint:</t>
    </r>
    <r>
      <rPr>
        <sz val="6"/>
        <color theme="1"/>
        <rFont val="Arial"/>
        <family val="2"/>
      </rPr>
      <t xml:space="preserve">
</t>
    </r>
    <r>
      <rPr>
        <sz val="7"/>
        <color theme="1"/>
        <rFont val="Arial"/>
        <family val="2"/>
      </rPr>
      <t>(für DH20, wievieltbester Junior in DH19)</t>
    </r>
  </si>
  <si>
    <t>H Kat 2020</t>
  </si>
  <si>
    <t>D Kat 2020</t>
  </si>
  <si>
    <t>Janischowsky, Daniel</t>
  </si>
  <si>
    <t>Erlenstraße 7</t>
  </si>
  <si>
    <t>93138, Lappersdorf</t>
  </si>
  <si>
    <t>leistungssport@ol-bayern.de</t>
  </si>
  <si>
    <t>Gitarre, Schwimmen</t>
  </si>
  <si>
    <t>Albertus Magnus Gymnasium, Klasse 10</t>
  </si>
  <si>
    <t>0176 43961289</t>
  </si>
  <si>
    <t>0941 1234567</t>
  </si>
  <si>
    <t>0157 1234567</t>
  </si>
  <si>
    <t>email@ol-bayern.de</t>
  </si>
  <si>
    <t>2. DM Lang 2018</t>
  </si>
  <si>
    <t>3. DM Mittel, 6. ArgeAlp</t>
  </si>
  <si>
    <t>AUS, AUT, CRO, CZE, FIN, FRA, GBR, ITA, NED, NOR, SLO, SUI, SWE</t>
  </si>
  <si>
    <t>Daniel: http://www.attackpoint.org/userprofile.jsp/user_123456789</t>
  </si>
  <si>
    <t>8. Venice O-Meeting</t>
  </si>
  <si>
    <t>DBK Ultralang:</t>
  </si>
  <si>
    <t>DM Sprint</t>
  </si>
  <si>
    <t>BRL Mittel/BRL Lang</t>
  </si>
  <si>
    <t>DM Staffel</t>
  </si>
  <si>
    <t>DM Mittel</t>
  </si>
  <si>
    <t>JLVK</t>
  </si>
  <si>
    <t>?</t>
  </si>
  <si>
    <t>Stützpunkttraining:</t>
  </si>
  <si>
    <t>Herbstlehrgang:</t>
  </si>
  <si>
    <t>Sommertrainingslager:</t>
  </si>
  <si>
    <t>JLVK Top3</t>
  </si>
  <si>
    <t>2.) Erfullung der Norm:</t>
  </si>
  <si>
    <t>D-Kader Kriterien erreicht:</t>
  </si>
  <si>
    <t>Kategorie 2020:</t>
  </si>
  <si>
    <t>Kategorie 2019:</t>
  </si>
  <si>
    <t>Bahntest 2019:</t>
  </si>
  <si>
    <t>Bahntest 2020:</t>
  </si>
  <si>
    <t>Unterschrift Erziehungsberechtigte (bei Minderjährigen)</t>
  </si>
  <si>
    <t>-</t>
  </si>
  <si>
    <t>H Kat 2021</t>
  </si>
  <si>
    <t>D Kat 2021</t>
  </si>
  <si>
    <r>
      <t xml:space="preserve">Bayerncup Ges.:               </t>
    </r>
    <r>
      <rPr>
        <sz val="7"/>
        <color theme="1"/>
        <rFont val="Arial"/>
        <family val="2"/>
      </rPr>
      <t>(für DH20, wievieltbester Junior in DH19</t>
    </r>
    <r>
      <rPr>
        <b/>
        <sz val="10"/>
        <color theme="1"/>
        <rFont val="Arial"/>
        <family val="2"/>
      </rPr>
      <t>)</t>
    </r>
  </si>
  <si>
    <t>12/13.06.2021</t>
  </si>
  <si>
    <t>Rosengarten</t>
  </si>
  <si>
    <t>02/03.10.2021</t>
  </si>
  <si>
    <t>Nordhausen</t>
  </si>
  <si>
    <t>Sachsen-Anhalt</t>
  </si>
  <si>
    <t>18/19.09.2021</t>
  </si>
  <si>
    <t>Michendorf</t>
  </si>
  <si>
    <t>21-23.05.2021</t>
  </si>
  <si>
    <t>Madonna di Campiglio</t>
  </si>
  <si>
    <t>Italien</t>
  </si>
  <si>
    <t>Regensburg</t>
  </si>
  <si>
    <t>Deutschland</t>
  </si>
  <si>
    <t>Bewerbungsbogen für D-Kader Orientierungslauf Bayern 2020</t>
  </si>
  <si>
    <t>Ergebnisse 2020</t>
  </si>
  <si>
    <t>Saisonplan 2021</t>
  </si>
  <si>
    <t>(bis 1.12.2020 ausgefüllt einreichen, gerne per Mail an landestrainer@ol-bayern.de)</t>
  </si>
  <si>
    <t>Klemens Janischowsky</t>
  </si>
  <si>
    <t>Ich bewerbe mich hiermit für den D-Kader Orientierunglauf Bayern. Ich plane in 2021 an den Kadermaßnahmen, Bayerncupläufen und ausgewählten nationalen und internationalen Läufen, wie im Blatt "Saisonplan 2021" aufgeführt, teilzunehmen. Ich gestatte den Kaderverantwortlichen des OL Bayern ein Kaderprofil für mich auf der BTV-Homepage zu erstellen und mich in einem offenen Verteiler mit den übrigen Angehörigen des Landeskaders anzuschreiben.</t>
  </si>
  <si>
    <t>Trainingsumfang
 in 2020 (Ø pro Woche):</t>
  </si>
  <si>
    <t>Größter OL-Erfolg 2020:</t>
  </si>
  <si>
    <t>Ich habe Ambitionen in Richtung Jugend- oder Junioren-Nationalteam (Bundeskader) bzw. möchte 2021 an der EYOC, JEC und/oder JWOC teilnehmen. Ich bin bereit das hierfür notwendige Training zu leisten und bitte hierfür um die Unterstützung des bayerischen OL Trainerrats.</t>
  </si>
  <si>
    <t>09-10.10.2021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</si>
</sst>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0" x14ac:knownFonts="1">
    <font>
      <sz val="11"/>
      <color theme="1"/>
      <name val="Calibri"/>
      <family val="2"/>
      <scheme val="minor"/>
    </font>
    <font>
      <sz val="11"/>
      <color theme="0"/>
      <name val="Calibri"/>
      <family val="2"/>
      <scheme val="minor"/>
    </font>
    <font>
      <b/>
      <sz val="14"/>
      <color theme="1"/>
      <name val="Arial"/>
      <family val="2"/>
    </font>
    <font>
      <b/>
      <sz val="12"/>
      <color theme="1"/>
      <name val="Arial"/>
      <family val="2"/>
    </font>
    <font>
      <b/>
      <i/>
      <sz val="10"/>
      <color rgb="FFFF0000"/>
      <name val="Arial"/>
      <family val="2"/>
    </font>
    <font>
      <b/>
      <u/>
      <sz val="12"/>
      <color theme="1"/>
      <name val="Arial"/>
      <family val="2"/>
    </font>
    <font>
      <b/>
      <sz val="10"/>
      <color theme="1"/>
      <name val="Arial"/>
      <family val="2"/>
    </font>
    <font>
      <i/>
      <sz val="8"/>
      <color theme="1"/>
      <name val="Arial"/>
      <family val="2"/>
    </font>
    <font>
      <sz val="10"/>
      <color theme="1"/>
      <name val="Arial"/>
      <family val="2"/>
    </font>
    <font>
      <u/>
      <sz val="11"/>
      <color theme="10"/>
      <name val="Calibri"/>
      <family val="2"/>
      <scheme val="minor"/>
    </font>
    <font>
      <sz val="11"/>
      <name val="Calibri"/>
      <family val="2"/>
      <scheme val="minor"/>
    </font>
    <font>
      <sz val="11"/>
      <color theme="1"/>
      <name val="Arial"/>
      <family val="2"/>
    </font>
    <font>
      <sz val="8"/>
      <color theme="1"/>
      <name val="Arial"/>
      <family val="2"/>
    </font>
    <font>
      <b/>
      <sz val="8"/>
      <color theme="1"/>
      <name val="Arial"/>
      <family val="2"/>
    </font>
    <font>
      <b/>
      <sz val="10"/>
      <name val="Arial"/>
      <family val="2"/>
    </font>
    <font>
      <sz val="11"/>
      <name val="Arial"/>
      <family val="2"/>
    </font>
    <font>
      <sz val="6"/>
      <color theme="1"/>
      <name val="Arial"/>
      <family val="2"/>
    </font>
    <font>
      <sz val="7"/>
      <color theme="1"/>
      <name val="Arial"/>
      <family val="2"/>
    </font>
    <font>
      <b/>
      <sz val="9"/>
      <color theme="1"/>
      <name val="Arial"/>
      <family val="2"/>
    </font>
    <font>
      <sz val="12"/>
      <color theme="1"/>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s>
  <borders count="23">
    <border>
      <left/>
      <right/>
      <top/>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9" fillId="0" borderId="0" applyNumberFormat="0" applyFill="0" applyBorder="0" applyAlignment="0" applyProtection="0"/>
  </cellStyleXfs>
  <cellXfs count="114">
    <xf numFmtId="0" fontId="0" fillId="0" borderId="0" xfId="0"/>
    <xf numFmtId="0" fontId="0" fillId="3" borderId="14" xfId="0" applyFill="1" applyBorder="1"/>
    <xf numFmtId="0" fontId="0" fillId="3" borderId="15" xfId="0" applyFill="1" applyBorder="1"/>
    <xf numFmtId="0" fontId="0" fillId="3" borderId="16" xfId="0" applyFill="1" applyBorder="1"/>
    <xf numFmtId="0" fontId="0" fillId="3" borderId="17" xfId="0" applyFill="1" applyBorder="1"/>
    <xf numFmtId="0" fontId="0" fillId="3" borderId="18" xfId="0" applyFill="1" applyBorder="1"/>
    <xf numFmtId="0" fontId="2" fillId="3" borderId="0" xfId="0" applyFont="1" applyFill="1" applyBorder="1"/>
    <xf numFmtId="0" fontId="0" fillId="3" borderId="0" xfId="0" applyFill="1" applyBorder="1"/>
    <xf numFmtId="0" fontId="4" fillId="3" borderId="0" xfId="0" applyFont="1" applyFill="1" applyBorder="1" applyAlignment="1">
      <alignment horizontal="right" vertical="center"/>
    </xf>
    <xf numFmtId="0" fontId="6" fillId="3" borderId="0" xfId="0" applyFont="1" applyFill="1" applyBorder="1" applyAlignment="1">
      <alignment horizontal="right" vertical="center" wrapText="1"/>
    </xf>
    <xf numFmtId="0" fontId="5" fillId="3" borderId="0" xfId="0" applyFont="1" applyFill="1" applyBorder="1" applyAlignment="1">
      <alignment vertical="center"/>
    </xf>
    <xf numFmtId="0" fontId="6" fillId="3" borderId="0" xfId="0" applyFont="1" applyFill="1" applyBorder="1"/>
    <xf numFmtId="0" fontId="7" fillId="3" borderId="0" xfId="0" applyFont="1" applyFill="1" applyBorder="1" applyAlignment="1">
      <alignment vertical="center"/>
    </xf>
    <xf numFmtId="0" fontId="7" fillId="3" borderId="0" xfId="0" applyFont="1" applyFill="1" applyBorder="1" applyAlignment="1">
      <alignment vertical="center" wrapText="1"/>
    </xf>
    <xf numFmtId="0" fontId="0" fillId="3" borderId="19" xfId="0" applyFill="1" applyBorder="1"/>
    <xf numFmtId="0" fontId="0" fillId="3" borderId="1" xfId="0" applyFill="1" applyBorder="1"/>
    <xf numFmtId="0" fontId="0" fillId="3" borderId="20" xfId="0" applyFill="1" applyBorder="1"/>
    <xf numFmtId="0" fontId="6" fillId="3" borderId="3" xfId="0" applyFont="1" applyFill="1" applyBorder="1" applyAlignment="1">
      <alignment horizontal="center" vertical="center" wrapText="1"/>
    </xf>
    <xf numFmtId="0" fontId="1" fillId="3" borderId="0" xfId="0" applyFont="1" applyFill="1"/>
    <xf numFmtId="0" fontId="10" fillId="3" borderId="0" xfId="0" applyFont="1" applyFill="1"/>
    <xf numFmtId="0" fontId="6" fillId="5" borderId="3" xfId="0" applyFont="1" applyFill="1" applyBorder="1"/>
    <xf numFmtId="0" fontId="6" fillId="3" borderId="0" xfId="0" applyFont="1" applyFill="1" applyBorder="1" applyAlignment="1">
      <alignment horizontal="right"/>
    </xf>
    <xf numFmtId="0" fontId="11" fillId="3" borderId="14" xfId="0" applyFont="1" applyFill="1" applyBorder="1"/>
    <xf numFmtId="0" fontId="11" fillId="3" borderId="15" xfId="0" applyFont="1" applyFill="1" applyBorder="1"/>
    <xf numFmtId="0" fontId="11" fillId="3" borderId="16" xfId="0" applyFont="1" applyFill="1" applyBorder="1"/>
    <xf numFmtId="0" fontId="11" fillId="0" borderId="0" xfId="0" applyFont="1"/>
    <xf numFmtId="0" fontId="11" fillId="3" borderId="17" xfId="0" applyFont="1" applyFill="1" applyBorder="1"/>
    <xf numFmtId="0" fontId="11" fillId="3" borderId="18" xfId="0" applyFont="1" applyFill="1" applyBorder="1"/>
    <xf numFmtId="0" fontId="11" fillId="3" borderId="0" xfId="0" applyFont="1" applyFill="1" applyBorder="1"/>
    <xf numFmtId="0" fontId="11" fillId="3" borderId="19" xfId="0" applyFont="1" applyFill="1" applyBorder="1"/>
    <xf numFmtId="0" fontId="11" fillId="3" borderId="1" xfId="0" applyFont="1" applyFill="1" applyBorder="1"/>
    <xf numFmtId="0" fontId="11" fillId="3" borderId="20" xfId="0" applyFont="1" applyFill="1" applyBorder="1"/>
    <xf numFmtId="0" fontId="13" fillId="2" borderId="3" xfId="0" applyFont="1" applyFill="1" applyBorder="1" applyAlignment="1">
      <alignment vertical="center" wrapText="1"/>
    </xf>
    <xf numFmtId="14" fontId="13" fillId="2" borderId="3" xfId="0" applyNumberFormat="1" applyFont="1" applyFill="1" applyBorder="1" applyAlignment="1">
      <alignment horizontal="right" vertical="center" wrapText="1"/>
    </xf>
    <xf numFmtId="0" fontId="14" fillId="6" borderId="3" xfId="0" applyFont="1" applyFill="1" applyBorder="1"/>
    <xf numFmtId="0" fontId="0" fillId="0" borderId="3" xfId="0" applyBorder="1"/>
    <xf numFmtId="45" fontId="0" fillId="0" borderId="3" xfId="0" applyNumberFormat="1" applyBorder="1"/>
    <xf numFmtId="0" fontId="14" fillId="6" borderId="3" xfId="0" applyFont="1" applyFill="1" applyBorder="1" applyAlignment="1">
      <alignment horizontal="center"/>
    </xf>
    <xf numFmtId="2" fontId="0" fillId="0" borderId="3" xfId="0" applyNumberFormat="1" applyFont="1" applyBorder="1"/>
    <xf numFmtId="0" fontId="13" fillId="3" borderId="0" xfId="0" applyFont="1" applyFill="1" applyBorder="1" applyAlignment="1">
      <alignment horizontal="center" vertical="center"/>
    </xf>
    <xf numFmtId="45" fontId="3" fillId="2" borderId="3" xfId="0" applyNumberFormat="1" applyFont="1" applyFill="1" applyBorder="1" applyAlignment="1">
      <alignment horizontal="center"/>
    </xf>
    <xf numFmtId="45" fontId="3" fillId="3" borderId="3" xfId="0" applyNumberFormat="1" applyFont="1" applyFill="1" applyBorder="1" applyAlignment="1">
      <alignment horizontal="center"/>
    </xf>
    <xf numFmtId="0" fontId="3" fillId="3" borderId="1" xfId="0" applyFont="1" applyFill="1" applyBorder="1" applyAlignment="1" applyProtection="1">
      <alignment horizontal="center"/>
      <protection locked="0"/>
    </xf>
    <xf numFmtId="0" fontId="10" fillId="3" borderId="0" xfId="0" applyFont="1" applyFill="1" applyProtection="1">
      <protection hidden="1"/>
    </xf>
    <xf numFmtId="0" fontId="11" fillId="0" borderId="0" xfId="0" applyFont="1" applyProtection="1">
      <protection hidden="1"/>
    </xf>
    <xf numFmtId="0" fontId="6" fillId="3" borderId="0" xfId="0" applyFont="1" applyFill="1" applyBorder="1" applyAlignment="1" applyProtection="1">
      <alignment horizontal="right" vertical="center" wrapText="1"/>
      <protection hidden="1"/>
    </xf>
    <xf numFmtId="0" fontId="3" fillId="5" borderId="0" xfId="0" applyFont="1" applyFill="1" applyBorder="1" applyAlignment="1" applyProtection="1">
      <alignment horizontal="center" vertical="center" wrapText="1"/>
      <protection hidden="1"/>
    </xf>
    <xf numFmtId="0" fontId="12" fillId="3" borderId="3" xfId="0" applyFont="1" applyFill="1" applyBorder="1" applyAlignment="1" applyProtection="1">
      <alignment horizontal="center" vertical="center"/>
      <protection locked="0"/>
    </xf>
    <xf numFmtId="0" fontId="11" fillId="3" borderId="1" xfId="0" applyFont="1" applyFill="1" applyBorder="1" applyProtection="1">
      <protection locked="0"/>
    </xf>
    <xf numFmtId="0" fontId="13" fillId="3" borderId="3" xfId="0" applyFont="1" applyFill="1" applyBorder="1" applyAlignment="1" applyProtection="1">
      <alignment horizontal="center"/>
      <protection locked="0"/>
    </xf>
    <xf numFmtId="14" fontId="13" fillId="3" borderId="3" xfId="0" applyNumberFormat="1" applyFont="1" applyFill="1" applyBorder="1" applyAlignment="1" applyProtection="1">
      <alignment horizontal="right" vertical="center" wrapText="1"/>
      <protection locked="0"/>
    </xf>
    <xf numFmtId="0" fontId="13" fillId="3" borderId="3" xfId="0" applyFont="1" applyFill="1" applyBorder="1" applyAlignment="1" applyProtection="1">
      <alignment vertical="center" wrapText="1"/>
      <protection locked="0"/>
    </xf>
    <xf numFmtId="0" fontId="1" fillId="3" borderId="0" xfId="0" applyNumberFormat="1" applyFont="1" applyFill="1"/>
    <xf numFmtId="0" fontId="3" fillId="3" borderId="0" xfId="0" applyFont="1" applyFill="1" applyBorder="1" applyAlignment="1">
      <alignment horizontal="center" vertical="center" wrapText="1"/>
    </xf>
    <xf numFmtId="0" fontId="0" fillId="0" borderId="15" xfId="0" applyBorder="1"/>
    <xf numFmtId="0" fontId="10" fillId="3" borderId="15" xfId="0" applyFont="1" applyFill="1" applyBorder="1" applyProtection="1">
      <protection hidden="1"/>
    </xf>
    <xf numFmtId="0" fontId="0" fillId="0" borderId="0" xfId="0" applyBorder="1"/>
    <xf numFmtId="0" fontId="10" fillId="3" borderId="0" xfId="0" applyFont="1" applyFill="1" applyBorder="1" applyProtection="1">
      <protection hidden="1"/>
    </xf>
    <xf numFmtId="0" fontId="0" fillId="0" borderId="17" xfId="0" applyBorder="1"/>
    <xf numFmtId="0" fontId="1" fillId="3" borderId="0" xfId="0" applyFont="1" applyFill="1" applyBorder="1"/>
    <xf numFmtId="0" fontId="0" fillId="0" borderId="18" xfId="0" applyBorder="1"/>
    <xf numFmtId="0" fontId="15" fillId="3" borderId="0" xfId="0" applyFont="1" applyFill="1"/>
    <xf numFmtId="0" fontId="0" fillId="3" borderId="0" xfId="0" applyFill="1"/>
    <xf numFmtId="0" fontId="3" fillId="3" borderId="0" xfId="0" applyFont="1" applyFill="1" applyBorder="1" applyAlignment="1">
      <alignment horizontal="center" vertical="center" wrapText="1"/>
    </xf>
    <xf numFmtId="45" fontId="3" fillId="3" borderId="0" xfId="0" applyNumberFormat="1" applyFont="1" applyFill="1" applyBorder="1" applyAlignment="1">
      <alignment horizontal="center"/>
    </xf>
    <xf numFmtId="0" fontId="8" fillId="3" borderId="0" xfId="0" applyFont="1" applyFill="1" applyBorder="1" applyAlignment="1">
      <alignment horizontal="right" vertical="center" wrapText="1"/>
    </xf>
    <xf numFmtId="0" fontId="3" fillId="3" borderId="0" xfId="0" applyFont="1" applyFill="1" applyBorder="1" applyAlignment="1" applyProtection="1">
      <alignment horizontal="center"/>
      <protection locked="0"/>
    </xf>
    <xf numFmtId="0" fontId="18" fillId="3" borderId="0" xfId="0" applyFont="1" applyFill="1" applyBorder="1" applyAlignment="1">
      <alignment horizontal="center" vertical="center" wrapText="1"/>
    </xf>
    <xf numFmtId="45" fontId="3" fillId="3" borderId="3" xfId="0" applyNumberFormat="1" applyFont="1" applyFill="1" applyBorder="1" applyAlignment="1" applyProtection="1">
      <alignment horizontal="center"/>
      <protection locked="0"/>
    </xf>
    <xf numFmtId="0" fontId="11" fillId="3" borderId="1" xfId="0" applyFont="1" applyFill="1" applyBorder="1" applyAlignment="1" applyProtection="1">
      <alignment horizontal="center"/>
      <protection locked="0"/>
    </xf>
    <xf numFmtId="0" fontId="6" fillId="3" borderId="1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8" fillId="3" borderId="0" xfId="0" applyFont="1" applyFill="1" applyBorder="1" applyAlignment="1">
      <alignment horizontal="left" wrapText="1"/>
    </xf>
    <xf numFmtId="0" fontId="12" fillId="3" borderId="4" xfId="0" applyFont="1" applyFill="1" applyBorder="1" applyAlignment="1" applyProtection="1">
      <alignment horizontal="left" vertical="top"/>
      <protection locked="0"/>
    </xf>
    <xf numFmtId="0" fontId="12" fillId="3" borderId="5" xfId="0" applyFont="1" applyFill="1" applyBorder="1" applyAlignment="1" applyProtection="1">
      <alignment horizontal="left" vertical="top"/>
      <protection locked="0"/>
    </xf>
    <xf numFmtId="0" fontId="12" fillId="3" borderId="6" xfId="0" applyFont="1" applyFill="1" applyBorder="1" applyAlignment="1" applyProtection="1">
      <alignment horizontal="left" vertical="top"/>
      <protection locked="0"/>
    </xf>
    <xf numFmtId="0" fontId="12" fillId="3" borderId="12" xfId="0" applyFont="1" applyFill="1" applyBorder="1" applyAlignment="1" applyProtection="1">
      <alignment horizontal="left" vertical="top"/>
      <protection locked="0"/>
    </xf>
    <xf numFmtId="0" fontId="12" fillId="3" borderId="0" xfId="0" applyFont="1" applyFill="1" applyBorder="1" applyAlignment="1" applyProtection="1">
      <alignment horizontal="left" vertical="top"/>
      <protection locked="0"/>
    </xf>
    <xf numFmtId="0" fontId="12" fillId="3" borderId="13" xfId="0" applyFont="1" applyFill="1" applyBorder="1" applyAlignment="1" applyProtection="1">
      <alignment horizontal="left" vertical="top"/>
      <protection locked="0"/>
    </xf>
    <xf numFmtId="0" fontId="12" fillId="3" borderId="7" xfId="0" applyFont="1" applyFill="1" applyBorder="1" applyAlignment="1" applyProtection="1">
      <alignment horizontal="left" vertical="top"/>
      <protection locked="0"/>
    </xf>
    <xf numFmtId="0" fontId="12" fillId="3" borderId="8" xfId="0" applyFont="1" applyFill="1" applyBorder="1" applyAlignment="1" applyProtection="1">
      <alignment horizontal="left" vertical="top"/>
      <protection locked="0"/>
    </xf>
    <xf numFmtId="0" fontId="12" fillId="3" borderId="9" xfId="0" applyFont="1" applyFill="1" applyBorder="1" applyAlignment="1" applyProtection="1">
      <alignment horizontal="left" vertical="top"/>
      <protection locked="0"/>
    </xf>
    <xf numFmtId="0" fontId="7" fillId="3" borderId="15" xfId="0" applyFont="1" applyFill="1" applyBorder="1" applyAlignment="1">
      <alignment horizontal="left" vertical="top" wrapText="1"/>
    </xf>
    <xf numFmtId="0" fontId="7" fillId="3" borderId="0" xfId="0" applyFont="1" applyFill="1" applyBorder="1" applyAlignment="1">
      <alignment horizontal="left" vertical="top" wrapText="1"/>
    </xf>
    <xf numFmtId="0" fontId="12" fillId="3" borderId="1" xfId="0" applyFont="1" applyFill="1" applyBorder="1" applyAlignment="1" applyProtection="1">
      <alignment horizontal="center" vertical="center" wrapText="1"/>
      <protection locked="0"/>
    </xf>
    <xf numFmtId="0" fontId="12" fillId="3" borderId="1" xfId="0" applyFont="1" applyFill="1" applyBorder="1" applyAlignment="1" applyProtection="1">
      <alignment horizontal="left" vertical="center" wrapText="1"/>
      <protection locked="0"/>
    </xf>
    <xf numFmtId="0" fontId="9" fillId="3" borderId="1" xfId="1" applyFill="1" applyBorder="1" applyAlignment="1" applyProtection="1">
      <alignment horizontal="left" vertical="center" wrapText="1"/>
      <protection locked="0"/>
    </xf>
    <xf numFmtId="0" fontId="12" fillId="3" borderId="2" xfId="0" applyFont="1" applyFill="1" applyBorder="1" applyAlignment="1" applyProtection="1">
      <alignment horizontal="left" vertical="center" wrapText="1"/>
      <protection locked="0"/>
    </xf>
    <xf numFmtId="0" fontId="12" fillId="3" borderId="2" xfId="0" applyFont="1" applyFill="1" applyBorder="1" applyAlignment="1" applyProtection="1">
      <alignment horizontal="center" vertical="center" wrapText="1"/>
      <protection locked="0"/>
    </xf>
    <xf numFmtId="0" fontId="2" fillId="2" borderId="0" xfId="0" applyFont="1" applyFill="1" applyBorder="1" applyAlignment="1">
      <alignment horizontal="left" vertical="center" wrapText="1"/>
    </xf>
    <xf numFmtId="14" fontId="12" fillId="3" borderId="1" xfId="0" applyNumberFormat="1" applyFont="1" applyFill="1" applyBorder="1" applyAlignment="1" applyProtection="1">
      <alignment horizontal="center" vertical="center" wrapText="1"/>
      <protection locked="0"/>
    </xf>
    <xf numFmtId="0" fontId="3" fillId="5" borderId="0" xfId="0" applyFont="1" applyFill="1" applyBorder="1" applyAlignment="1">
      <alignment horizontal="center" vertical="center" wrapText="1"/>
    </xf>
    <xf numFmtId="0" fontId="5" fillId="3" borderId="0" xfId="0" applyFont="1" applyFill="1" applyBorder="1" applyAlignment="1">
      <alignment horizontal="center" vertical="center"/>
    </xf>
    <xf numFmtId="0" fontId="6" fillId="3" borderId="13" xfId="0" applyFont="1" applyFill="1" applyBorder="1" applyAlignment="1">
      <alignment horizontal="left" wrapText="1"/>
    </xf>
    <xf numFmtId="0" fontId="3" fillId="3" borderId="21" xfId="0" applyFont="1" applyFill="1" applyBorder="1" applyAlignment="1">
      <alignment horizontal="center"/>
    </xf>
    <xf numFmtId="0" fontId="3" fillId="3" borderId="22" xfId="0" applyFont="1" applyFill="1" applyBorder="1" applyAlignment="1">
      <alignment horizontal="center"/>
    </xf>
    <xf numFmtId="0" fontId="3" fillId="3" borderId="1" xfId="0" applyFont="1" applyFill="1" applyBorder="1" applyAlignment="1" applyProtection="1">
      <alignment horizontal="center" vertical="center" wrapText="1"/>
      <protection locked="0"/>
    </xf>
    <xf numFmtId="0" fontId="3" fillId="3" borderId="0" xfId="0" applyFont="1" applyFill="1" applyBorder="1" applyAlignment="1">
      <alignment horizontal="center" vertical="center" wrapText="1"/>
    </xf>
    <xf numFmtId="0" fontId="19" fillId="4" borderId="2" xfId="0" applyFont="1" applyFill="1" applyBorder="1" applyAlignment="1" applyProtection="1">
      <alignment horizontal="center" vertical="center" wrapText="1"/>
      <protection locked="0"/>
    </xf>
    <xf numFmtId="0" fontId="3"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45" fontId="3" fillId="2" borderId="0" xfId="0" applyNumberFormat="1" applyFont="1" applyFill="1" applyBorder="1" applyAlignment="1">
      <alignment horizontal="center"/>
    </xf>
    <xf numFmtId="0" fontId="3" fillId="4" borderId="1" xfId="0" applyFont="1" applyFill="1" applyBorder="1" applyAlignment="1" applyProtection="1">
      <alignment horizontal="center" vertical="center" wrapText="1"/>
      <protection locked="0"/>
    </xf>
    <xf numFmtId="45" fontId="3" fillId="3" borderId="0" xfId="0" applyNumberFormat="1" applyFont="1" applyFill="1" applyBorder="1" applyAlignment="1">
      <alignment horizontal="center"/>
    </xf>
    <xf numFmtId="0" fontId="6" fillId="3" borderId="13" xfId="0" applyFont="1" applyFill="1" applyBorder="1" applyAlignment="1">
      <alignment horizontal="left" vertical="top" wrapText="1"/>
    </xf>
    <xf numFmtId="0" fontId="18" fillId="3" borderId="4" xfId="0" applyFont="1" applyFill="1" applyBorder="1" applyAlignment="1">
      <alignment horizontal="left" vertical="center" wrapText="1"/>
    </xf>
    <xf numFmtId="0" fontId="18" fillId="3" borderId="5" xfId="0" applyFont="1" applyFill="1" applyBorder="1" applyAlignment="1">
      <alignment horizontal="left" vertical="center" wrapText="1"/>
    </xf>
    <xf numFmtId="0" fontId="18" fillId="3" borderId="6" xfId="0" applyFont="1" applyFill="1" applyBorder="1" applyAlignment="1">
      <alignment horizontal="left" vertical="center" wrapText="1"/>
    </xf>
    <xf numFmtId="0" fontId="18" fillId="3" borderId="12" xfId="0" applyFont="1" applyFill="1" applyBorder="1" applyAlignment="1">
      <alignment horizontal="left" vertical="center" wrapText="1"/>
    </xf>
    <xf numFmtId="0" fontId="18" fillId="3" borderId="0" xfId="0" applyFont="1" applyFill="1" applyBorder="1" applyAlignment="1">
      <alignment horizontal="left" vertical="center" wrapText="1"/>
    </xf>
    <xf numFmtId="0" fontId="18" fillId="3" borderId="13" xfId="0" applyFont="1" applyFill="1" applyBorder="1" applyAlignment="1">
      <alignment horizontal="left" vertical="center" wrapText="1"/>
    </xf>
    <xf numFmtId="0" fontId="18" fillId="3" borderId="7" xfId="0" applyFont="1" applyFill="1" applyBorder="1" applyAlignment="1">
      <alignment horizontal="left" vertical="center" wrapText="1"/>
    </xf>
    <xf numFmtId="0" fontId="18" fillId="3" borderId="8" xfId="0" applyFont="1" applyFill="1" applyBorder="1" applyAlignment="1">
      <alignment horizontal="left" vertical="center" wrapText="1"/>
    </xf>
    <xf numFmtId="0" fontId="18" fillId="3" borderId="9" xfId="0" applyFont="1" applyFill="1" applyBorder="1" applyAlignment="1">
      <alignment horizontal="left" vertical="center" wrapText="1"/>
    </xf>
  </cellXfs>
  <cellStyles count="2">
    <cellStyle name="Link" xfId="1" builtinId="8"/>
    <cellStyle name="Standard" xfId="0" builtinId="0"/>
  </cellStyles>
  <dxfs count="53">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ont>
        <color theme="9" tint="-0.24994659260841701"/>
      </font>
    </dxf>
    <dxf>
      <font>
        <color theme="9" tint="-0.24994659260841701"/>
      </font>
    </dxf>
    <dxf>
      <font>
        <color theme="9" tint="-0.24994659260841701"/>
      </font>
    </dxf>
    <dxf>
      <font>
        <color theme="9" tint="-0.24994659260841701"/>
      </font>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ont>
        <color theme="9" tint="-0.24994659260841701"/>
      </font>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ont>
        <color theme="9" tint="-0.24994659260841701"/>
      </font>
    </dxf>
    <dxf>
      <font>
        <color auto="1"/>
      </font>
      <fill>
        <patternFill>
          <bgColor theme="9" tint="0.39994506668294322"/>
        </patternFill>
      </fill>
    </dxf>
    <dxf>
      <font>
        <color auto="1"/>
      </font>
      <fill>
        <patternFill>
          <bgColor theme="9" tint="0.39994506668294322"/>
        </patternFill>
      </fill>
    </dxf>
    <dxf>
      <fill>
        <patternFill patternType="solid">
          <bgColor theme="0"/>
        </patternFill>
      </fill>
    </dxf>
    <dxf>
      <fill>
        <patternFill patternType="solid">
          <bgColor theme="0"/>
        </patternFill>
      </fill>
    </dxf>
    <dxf>
      <font>
        <color theme="9" tint="-0.24994659260841701"/>
      </font>
    </dxf>
    <dxf>
      <fill>
        <patternFill>
          <bgColor rgb="FFFF0000"/>
        </patternFill>
      </fill>
    </dxf>
    <dxf>
      <font>
        <color auto="1"/>
      </font>
      <fill>
        <patternFill>
          <bgColor theme="9" tint="0.39994506668294322"/>
        </patternFill>
      </fill>
    </dxf>
    <dxf>
      <font>
        <color theme="9" tint="-0.24994659260841701"/>
      </font>
    </dxf>
    <dxf>
      <fill>
        <patternFill>
          <bgColor theme="9" tint="0.39994506668294322"/>
        </patternFill>
      </fill>
    </dxf>
    <dxf>
      <fill>
        <patternFill>
          <bgColor rgb="FFFF0000"/>
        </patternFill>
      </fill>
    </dxf>
    <dxf>
      <font>
        <color theme="9" tint="-0.24994659260841701"/>
      </font>
    </dxf>
    <dxf>
      <font>
        <color theme="9" tint="-0.24994659260841701"/>
      </font>
    </dxf>
    <dxf>
      <font>
        <color theme="9" tint="-0.24994659260841701"/>
      </font>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s>
  <tableStyles count="1" defaultTableStyle="TableStyleMedium2" defaultPivotStyle="PivotStyleLight16">
    <tableStyle name="MySqlDefault" pivot="0" table="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718115</xdr:colOff>
      <xdr:row>1</xdr:row>
      <xdr:rowOff>28724</xdr:rowOff>
    </xdr:from>
    <xdr:to>
      <xdr:col>9</xdr:col>
      <xdr:colOff>4737</xdr:colOff>
      <xdr:row>1</xdr:row>
      <xdr:rowOff>571649</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6889118" y="124473"/>
          <a:ext cx="1714500" cy="5429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558534</xdr:colOff>
      <xdr:row>1</xdr:row>
      <xdr:rowOff>26596</xdr:rowOff>
    </xdr:from>
    <xdr:to>
      <xdr:col>9</xdr:col>
      <xdr:colOff>712481</xdr:colOff>
      <xdr:row>1</xdr:row>
      <xdr:rowOff>569521</xdr:rowOff>
    </xdr:to>
    <xdr:pic>
      <xdr:nvPicPr>
        <xdr:cNvPr id="4" name="Grafik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6691770" y="122345"/>
          <a:ext cx="1714500" cy="5429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767333</xdr:colOff>
      <xdr:row>1</xdr:row>
      <xdr:rowOff>29312</xdr:rowOff>
    </xdr:from>
    <xdr:to>
      <xdr:col>7</xdr:col>
      <xdr:colOff>504962</xdr:colOff>
      <xdr:row>1</xdr:row>
      <xdr:rowOff>572237</xdr:rowOff>
    </xdr:to>
    <xdr:pic>
      <xdr:nvPicPr>
        <xdr:cNvPr id="2" name="Grafi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4997862" y="127015"/>
          <a:ext cx="1714500" cy="54292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leistungssport@ol-bayern.de" TargetMode="External"/><Relationship Id="rId2" Type="http://schemas.openxmlformats.org/officeDocument/2006/relationships/hyperlink" Target="mailto:email@ol-bayern.de" TargetMode="External"/><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2"/>
  <sheetViews>
    <sheetView tabSelected="1" topLeftCell="A16" zoomScaleNormal="100" zoomScaleSheetLayoutView="106" workbookViewId="0">
      <selection activeCell="F23" sqref="F23"/>
    </sheetView>
  </sheetViews>
  <sheetFormatPr baseColWidth="10" defaultColWidth="0" defaultRowHeight="14.25" zeroHeight="1" x14ac:dyDescent="0.2"/>
  <cols>
    <col min="1" max="1" width="1.5703125" style="25" customWidth="1"/>
    <col min="2" max="2" width="25.42578125" style="25" customWidth="1"/>
    <col min="3" max="5" width="11.42578125" style="25" customWidth="1"/>
    <col min="6" max="6" width="24.7109375" style="25" customWidth="1"/>
    <col min="7" max="9" width="11.42578125" style="25" customWidth="1"/>
    <col min="10" max="10" width="1.5703125" style="25" customWidth="1"/>
    <col min="11" max="11" width="1.5703125" style="61" customWidth="1"/>
    <col min="12" max="12" width="31.85546875" style="44" hidden="1" customWidth="1"/>
    <col min="13" max="13" width="11.42578125" style="44" hidden="1" customWidth="1"/>
    <col min="14" max="16384" width="0" style="25" hidden="1"/>
  </cols>
  <sheetData>
    <row r="1" spans="1:13" ht="7.5" customHeight="1" x14ac:dyDescent="0.2">
      <c r="A1" s="22"/>
      <c r="B1" s="23"/>
      <c r="C1" s="23"/>
      <c r="D1" s="23"/>
      <c r="E1" s="23"/>
      <c r="F1" s="23"/>
      <c r="G1" s="23"/>
      <c r="H1" s="23"/>
      <c r="I1" s="23"/>
      <c r="J1" s="24"/>
    </row>
    <row r="2" spans="1:13" ht="47.25" customHeight="1" x14ac:dyDescent="0.2">
      <c r="A2" s="26"/>
      <c r="B2" s="89" t="s">
        <v>163</v>
      </c>
      <c r="C2" s="89"/>
      <c r="D2" s="89"/>
      <c r="E2" s="89"/>
      <c r="F2" s="89"/>
      <c r="G2" s="89"/>
      <c r="H2" s="89"/>
      <c r="I2" s="89"/>
      <c r="J2" s="27"/>
    </row>
    <row r="3" spans="1:13" ht="18" x14ac:dyDescent="0.25">
      <c r="A3" s="26"/>
      <c r="B3" s="6"/>
      <c r="C3" s="28"/>
      <c r="D3" s="28"/>
      <c r="E3" s="28"/>
      <c r="F3" s="28"/>
      <c r="G3" s="28"/>
      <c r="H3" s="28"/>
      <c r="I3" s="8" t="s">
        <v>166</v>
      </c>
      <c r="J3" s="27"/>
    </row>
    <row r="4" spans="1:13" ht="7.5" customHeight="1" x14ac:dyDescent="0.2">
      <c r="A4" s="26"/>
      <c r="B4" s="28"/>
      <c r="C4" s="28"/>
      <c r="D4" s="28"/>
      <c r="E4" s="28"/>
      <c r="F4" s="28"/>
      <c r="G4" s="28"/>
      <c r="H4" s="28"/>
      <c r="I4" s="28"/>
      <c r="J4" s="27"/>
    </row>
    <row r="5" spans="1:13" ht="15.75" x14ac:dyDescent="0.2">
      <c r="A5" s="26"/>
      <c r="B5" s="92" t="s">
        <v>0</v>
      </c>
      <c r="C5" s="92"/>
      <c r="D5" s="92"/>
      <c r="E5" s="92"/>
      <c r="F5" s="9" t="s">
        <v>142</v>
      </c>
      <c r="G5" s="91" t="str">
        <f>IF(G8&lt;&gt;"",IF(UPPER(G7)="H",VLOOKUP(YEAR(G8),Kat,2,FALSE),IF(UPPER(G7)="D",VLOOKUP(YEAR(G8),Kat,3,FALSE),"")),"")</f>
        <v>H 20</v>
      </c>
      <c r="H5" s="91"/>
      <c r="I5" s="91"/>
      <c r="J5" s="27"/>
      <c r="L5" s="45" t="s">
        <v>96</v>
      </c>
      <c r="M5" s="46" t="str">
        <f>IF(G8&lt;&gt;"",IF(UPPER(G7)="H",VLOOKUP(YEAR(G8),Kat,4,FALSE),IF(UPPER(G7)="D",VLOOKUP(YEAR(G8),Kat,5,FALSE),"")),"")</f>
        <v>H 20</v>
      </c>
    </row>
    <row r="6" spans="1:13" customFormat="1" ht="7.5" customHeight="1" x14ac:dyDescent="0.25">
      <c r="A6" s="4"/>
      <c r="B6" s="7"/>
      <c r="C6" s="7"/>
      <c r="D6" s="7"/>
      <c r="E6" s="7"/>
      <c r="F6" s="7"/>
      <c r="G6" s="7"/>
      <c r="H6" s="7"/>
      <c r="I6" s="7"/>
      <c r="J6" s="5"/>
      <c r="K6" s="19"/>
      <c r="L6" s="43"/>
      <c r="M6" s="43"/>
    </row>
    <row r="7" spans="1:13" ht="15" thickBot="1" x14ac:dyDescent="0.25">
      <c r="A7" s="26"/>
      <c r="B7" s="9" t="s">
        <v>1</v>
      </c>
      <c r="C7" s="85" t="s">
        <v>114</v>
      </c>
      <c r="D7" s="85"/>
      <c r="E7" s="85"/>
      <c r="F7" s="9" t="s">
        <v>51</v>
      </c>
      <c r="G7" s="84" t="s">
        <v>110</v>
      </c>
      <c r="H7" s="84"/>
      <c r="I7" s="84"/>
      <c r="J7" s="27"/>
    </row>
    <row r="8" spans="1:13" ht="15" thickBot="1" x14ac:dyDescent="0.25">
      <c r="A8" s="26"/>
      <c r="B8" s="9" t="s">
        <v>3</v>
      </c>
      <c r="C8" s="85" t="s">
        <v>115</v>
      </c>
      <c r="D8" s="85"/>
      <c r="E8" s="85"/>
      <c r="F8" s="9" t="s">
        <v>2</v>
      </c>
      <c r="G8" s="90">
        <v>37059</v>
      </c>
      <c r="H8" s="84"/>
      <c r="I8" s="84"/>
      <c r="J8" s="27"/>
    </row>
    <row r="9" spans="1:13" ht="15" thickBot="1" x14ac:dyDescent="0.25">
      <c r="A9" s="26"/>
      <c r="B9" s="9" t="s">
        <v>5</v>
      </c>
      <c r="C9" s="85" t="s">
        <v>116</v>
      </c>
      <c r="D9" s="85"/>
      <c r="E9" s="85"/>
      <c r="F9" s="9" t="s">
        <v>4</v>
      </c>
      <c r="G9" s="88" t="s">
        <v>121</v>
      </c>
      <c r="H9" s="88"/>
      <c r="I9" s="88"/>
      <c r="J9" s="27"/>
    </row>
    <row r="10" spans="1:13" ht="15.75" customHeight="1" thickBot="1" x14ac:dyDescent="0.25">
      <c r="A10" s="26"/>
      <c r="B10" s="9" t="s">
        <v>7</v>
      </c>
      <c r="C10" s="86" t="s">
        <v>117</v>
      </c>
      <c r="D10" s="85"/>
      <c r="E10" s="85"/>
      <c r="F10" s="9" t="s">
        <v>6</v>
      </c>
      <c r="G10" s="88" t="s">
        <v>120</v>
      </c>
      <c r="H10" s="88"/>
      <c r="I10" s="88"/>
      <c r="J10" s="27"/>
    </row>
    <row r="11" spans="1:13" ht="15.75" thickBot="1" x14ac:dyDescent="0.3">
      <c r="A11" s="26"/>
      <c r="B11" s="9" t="s">
        <v>8</v>
      </c>
      <c r="C11" s="85" t="s">
        <v>119</v>
      </c>
      <c r="D11" s="85"/>
      <c r="E11" s="85"/>
      <c r="F11" s="85"/>
      <c r="G11" s="85"/>
      <c r="H11" s="85"/>
      <c r="I11" s="85"/>
      <c r="J11" s="27"/>
      <c r="L11"/>
    </row>
    <row r="12" spans="1:13" ht="15" thickBot="1" x14ac:dyDescent="0.25">
      <c r="A12" s="26"/>
      <c r="B12" s="9" t="s">
        <v>9</v>
      </c>
      <c r="C12" s="87" t="s">
        <v>118</v>
      </c>
      <c r="D12" s="87"/>
      <c r="E12" s="87"/>
      <c r="F12" s="87"/>
      <c r="G12" s="87"/>
      <c r="H12" s="87"/>
      <c r="I12" s="87"/>
      <c r="J12" s="27"/>
    </row>
    <row r="13" spans="1:13" ht="7.5" customHeight="1" x14ac:dyDescent="0.2">
      <c r="A13" s="26"/>
      <c r="B13" s="28"/>
      <c r="C13" s="28"/>
      <c r="D13" s="28"/>
      <c r="E13" s="28"/>
      <c r="F13" s="28"/>
      <c r="G13" s="28"/>
      <c r="H13" s="28"/>
      <c r="I13" s="28"/>
      <c r="J13" s="27"/>
    </row>
    <row r="14" spans="1:13" ht="15.75" x14ac:dyDescent="0.2">
      <c r="A14" s="26"/>
      <c r="B14" s="10" t="s">
        <v>10</v>
      </c>
      <c r="C14" s="28"/>
      <c r="D14" s="28"/>
      <c r="E14" s="28"/>
      <c r="F14" s="28"/>
      <c r="G14" s="28"/>
      <c r="H14" s="28"/>
      <c r="I14" s="28"/>
      <c r="J14" s="27"/>
    </row>
    <row r="15" spans="1:13" customFormat="1" ht="7.5" customHeight="1" x14ac:dyDescent="0.25">
      <c r="A15" s="4"/>
      <c r="B15" s="7"/>
      <c r="C15" s="7"/>
      <c r="D15" s="7"/>
      <c r="E15" s="7"/>
      <c r="F15" s="7"/>
      <c r="G15" s="7"/>
      <c r="H15" s="7"/>
      <c r="I15" s="7"/>
      <c r="J15" s="5"/>
      <c r="K15" s="19"/>
      <c r="L15" s="43"/>
      <c r="M15" s="43"/>
    </row>
    <row r="16" spans="1:13" ht="15" thickBot="1" x14ac:dyDescent="0.25">
      <c r="A16" s="26"/>
      <c r="B16" s="9" t="s">
        <v>11</v>
      </c>
      <c r="C16" s="85" t="s">
        <v>167</v>
      </c>
      <c r="D16" s="85"/>
      <c r="E16" s="85"/>
      <c r="F16" s="9" t="s">
        <v>4</v>
      </c>
      <c r="G16" s="84" t="s">
        <v>121</v>
      </c>
      <c r="H16" s="84"/>
      <c r="I16" s="84"/>
      <c r="J16" s="27"/>
    </row>
    <row r="17" spans="1:13" ht="15" thickBot="1" x14ac:dyDescent="0.25">
      <c r="A17" s="26"/>
      <c r="B17" s="9" t="s">
        <v>7</v>
      </c>
      <c r="C17" s="86" t="s">
        <v>123</v>
      </c>
      <c r="D17" s="85"/>
      <c r="E17" s="85"/>
      <c r="F17" s="9" t="s">
        <v>6</v>
      </c>
      <c r="G17" s="88" t="s">
        <v>122</v>
      </c>
      <c r="H17" s="88"/>
      <c r="I17" s="88"/>
      <c r="J17" s="27"/>
    </row>
    <row r="18" spans="1:13" ht="7.5" customHeight="1" x14ac:dyDescent="0.2">
      <c r="A18" s="26"/>
      <c r="B18" s="28"/>
      <c r="C18" s="28"/>
      <c r="D18" s="28"/>
      <c r="E18" s="28"/>
      <c r="F18" s="28"/>
      <c r="G18" s="28"/>
      <c r="H18" s="28"/>
      <c r="I18" s="28"/>
      <c r="J18" s="27"/>
    </row>
    <row r="19" spans="1:13" ht="15.75" x14ac:dyDescent="0.2">
      <c r="A19" s="26"/>
      <c r="B19" s="10" t="s">
        <v>12</v>
      </c>
      <c r="C19" s="28"/>
      <c r="D19" s="28"/>
      <c r="E19" s="28"/>
      <c r="F19" s="28"/>
      <c r="G19" s="28"/>
      <c r="H19" s="28"/>
      <c r="I19" s="28"/>
      <c r="J19" s="27"/>
    </row>
    <row r="20" spans="1:13" customFormat="1" ht="7.5" customHeight="1" x14ac:dyDescent="0.25">
      <c r="A20" s="4"/>
      <c r="B20" s="7"/>
      <c r="C20" s="7"/>
      <c r="D20" s="7"/>
      <c r="E20" s="7"/>
      <c r="F20" s="7"/>
      <c r="G20" s="7"/>
      <c r="H20" s="7"/>
      <c r="I20" s="7"/>
      <c r="J20" s="5"/>
      <c r="K20" s="19"/>
      <c r="L20" s="43"/>
      <c r="M20" s="43"/>
    </row>
    <row r="21" spans="1:13" ht="15" thickBot="1" x14ac:dyDescent="0.25">
      <c r="A21" s="26"/>
      <c r="B21" s="9" t="s">
        <v>13</v>
      </c>
      <c r="C21" s="84">
        <v>2009</v>
      </c>
      <c r="D21" s="84"/>
      <c r="E21" s="84"/>
      <c r="F21" s="9" t="s">
        <v>15</v>
      </c>
      <c r="G21" s="85" t="s">
        <v>124</v>
      </c>
      <c r="H21" s="85"/>
      <c r="I21" s="85"/>
      <c r="J21" s="27"/>
    </row>
    <row r="22" spans="1:13" ht="15" thickBot="1" x14ac:dyDescent="0.25">
      <c r="A22" s="26"/>
      <c r="B22" s="9" t="s">
        <v>16</v>
      </c>
      <c r="C22" s="84" t="s">
        <v>33</v>
      </c>
      <c r="D22" s="84"/>
      <c r="E22" s="84"/>
      <c r="F22" s="9" t="s">
        <v>170</v>
      </c>
      <c r="G22" s="85" t="s">
        <v>125</v>
      </c>
      <c r="H22" s="85"/>
      <c r="I22" s="85"/>
      <c r="J22" s="27"/>
    </row>
    <row r="23" spans="1:13" ht="31.5" customHeight="1" thickBot="1" x14ac:dyDescent="0.25">
      <c r="A23" s="26"/>
      <c r="B23" s="9" t="s">
        <v>95</v>
      </c>
      <c r="C23" s="85" t="s">
        <v>127</v>
      </c>
      <c r="D23" s="85"/>
      <c r="E23" s="85"/>
      <c r="F23" s="9" t="s">
        <v>14</v>
      </c>
      <c r="G23" s="85" t="s">
        <v>126</v>
      </c>
      <c r="H23" s="85"/>
      <c r="I23" s="85"/>
      <c r="J23" s="27"/>
    </row>
    <row r="24" spans="1:13" ht="7.5" customHeight="1" x14ac:dyDescent="0.2">
      <c r="A24" s="26"/>
      <c r="B24" s="28"/>
      <c r="C24" s="28"/>
      <c r="D24" s="28"/>
      <c r="E24" s="28"/>
      <c r="F24" s="28"/>
      <c r="G24" s="28"/>
      <c r="H24" s="28"/>
      <c r="I24" s="28"/>
      <c r="J24" s="27"/>
    </row>
    <row r="25" spans="1:13" x14ac:dyDescent="0.2">
      <c r="A25" s="26"/>
      <c r="B25" s="70" t="s">
        <v>169</v>
      </c>
      <c r="C25" s="17" t="s">
        <v>109</v>
      </c>
      <c r="D25" s="17" t="s">
        <v>17</v>
      </c>
      <c r="E25" s="17" t="s">
        <v>18</v>
      </c>
      <c r="F25" s="28"/>
      <c r="G25" s="28"/>
      <c r="H25" s="28"/>
      <c r="I25" s="28"/>
      <c r="J25" s="27"/>
    </row>
    <row r="26" spans="1:13" x14ac:dyDescent="0.2">
      <c r="A26" s="26"/>
      <c r="B26" s="71"/>
      <c r="C26" s="47">
        <v>5</v>
      </c>
      <c r="D26" s="47">
        <v>6</v>
      </c>
      <c r="E26" s="47">
        <v>60</v>
      </c>
      <c r="F26" s="28"/>
      <c r="G26" s="28"/>
      <c r="H26" s="28"/>
      <c r="I26" s="28"/>
      <c r="J26" s="27"/>
    </row>
    <row r="27" spans="1:13" x14ac:dyDescent="0.2">
      <c r="A27" s="26"/>
      <c r="B27" s="28"/>
      <c r="C27" s="28"/>
      <c r="D27" s="28"/>
      <c r="E27" s="28"/>
      <c r="F27" s="28"/>
      <c r="G27" s="28"/>
      <c r="H27" s="28"/>
      <c r="I27" s="28"/>
      <c r="J27" s="27"/>
    </row>
    <row r="28" spans="1:13" ht="54" customHeight="1" x14ac:dyDescent="0.2">
      <c r="A28" s="26"/>
      <c r="B28" s="72" t="s">
        <v>168</v>
      </c>
      <c r="C28" s="72"/>
      <c r="D28" s="72"/>
      <c r="E28" s="72"/>
      <c r="F28" s="72"/>
      <c r="G28" s="72"/>
      <c r="H28" s="72"/>
      <c r="I28" s="72"/>
      <c r="J28" s="27"/>
    </row>
    <row r="29" spans="1:13" x14ac:dyDescent="0.2">
      <c r="A29" s="26"/>
      <c r="B29" s="28"/>
      <c r="C29" s="28"/>
      <c r="D29" s="28"/>
      <c r="E29" s="28"/>
      <c r="F29" s="28"/>
      <c r="G29" s="28"/>
      <c r="H29" s="28"/>
      <c r="I29" s="28"/>
      <c r="J29" s="27"/>
    </row>
    <row r="30" spans="1:13" x14ac:dyDescent="0.2">
      <c r="A30" s="26"/>
      <c r="B30" s="11" t="s">
        <v>19</v>
      </c>
      <c r="C30" s="73"/>
      <c r="D30" s="74"/>
      <c r="E30" s="74"/>
      <c r="F30" s="74"/>
      <c r="G30" s="74"/>
      <c r="H30" s="74"/>
      <c r="I30" s="75"/>
      <c r="J30" s="27"/>
    </row>
    <row r="31" spans="1:13" x14ac:dyDescent="0.2">
      <c r="A31" s="26"/>
      <c r="B31" s="28"/>
      <c r="C31" s="76"/>
      <c r="D31" s="77"/>
      <c r="E31" s="77"/>
      <c r="F31" s="77"/>
      <c r="G31" s="77"/>
      <c r="H31" s="77"/>
      <c r="I31" s="78"/>
      <c r="J31" s="27"/>
    </row>
    <row r="32" spans="1:13" x14ac:dyDescent="0.2">
      <c r="A32" s="26"/>
      <c r="B32" s="28"/>
      <c r="C32" s="79"/>
      <c r="D32" s="80"/>
      <c r="E32" s="80"/>
      <c r="F32" s="80"/>
      <c r="G32" s="80"/>
      <c r="H32" s="80"/>
      <c r="I32" s="81"/>
      <c r="J32" s="27"/>
    </row>
    <row r="33" spans="1:10" x14ac:dyDescent="0.2">
      <c r="A33" s="26"/>
      <c r="B33" s="28"/>
      <c r="C33" s="28"/>
      <c r="D33" s="28"/>
      <c r="E33" s="28"/>
      <c r="F33" s="28"/>
      <c r="G33" s="28"/>
      <c r="H33" s="28"/>
      <c r="I33" s="28"/>
      <c r="J33" s="27"/>
    </row>
    <row r="34" spans="1:10" x14ac:dyDescent="0.2">
      <c r="A34" s="26"/>
      <c r="B34" s="12" t="s">
        <v>63</v>
      </c>
      <c r="C34" s="28"/>
      <c r="D34" s="28"/>
      <c r="E34" s="28"/>
      <c r="F34" s="28"/>
      <c r="G34" s="28"/>
      <c r="H34" s="28"/>
      <c r="I34" s="28"/>
      <c r="J34" s="27"/>
    </row>
    <row r="35" spans="1:10" x14ac:dyDescent="0.2">
      <c r="A35" s="26"/>
      <c r="B35" s="28"/>
      <c r="C35" s="28"/>
      <c r="D35" s="28"/>
      <c r="E35" s="28"/>
      <c r="F35" s="28"/>
      <c r="G35" s="28"/>
      <c r="H35" s="28"/>
      <c r="I35" s="28"/>
      <c r="J35" s="27"/>
    </row>
    <row r="36" spans="1:10" ht="15.75" customHeight="1" thickBot="1" x14ac:dyDescent="0.25">
      <c r="A36" s="26"/>
      <c r="B36" s="69"/>
      <c r="C36" s="69"/>
      <c r="D36" s="69"/>
      <c r="E36" s="28"/>
      <c r="F36" s="69"/>
      <c r="G36" s="69"/>
      <c r="H36" s="69"/>
      <c r="I36" s="28"/>
      <c r="J36" s="27"/>
    </row>
    <row r="37" spans="1:10" ht="22.5" customHeight="1" x14ac:dyDescent="0.2">
      <c r="A37" s="26"/>
      <c r="B37" s="82" t="s">
        <v>21</v>
      </c>
      <c r="C37" s="82"/>
      <c r="D37" s="82"/>
      <c r="E37" s="13"/>
      <c r="F37" s="83" t="s">
        <v>146</v>
      </c>
      <c r="G37" s="83"/>
      <c r="H37" s="83"/>
      <c r="I37" s="28"/>
      <c r="J37" s="27"/>
    </row>
    <row r="38" spans="1:10" x14ac:dyDescent="0.2">
      <c r="A38" s="26"/>
      <c r="B38" s="28"/>
      <c r="C38" s="28"/>
      <c r="D38" s="28"/>
      <c r="E38" s="28"/>
      <c r="F38" s="28"/>
      <c r="G38" s="28"/>
      <c r="H38" s="28"/>
      <c r="I38" s="28"/>
      <c r="J38" s="27"/>
    </row>
    <row r="39" spans="1:10" ht="15" thickBot="1" x14ac:dyDescent="0.25">
      <c r="A39" s="26"/>
      <c r="B39" s="48"/>
      <c r="C39" s="69"/>
      <c r="D39" s="69"/>
      <c r="E39" s="28"/>
      <c r="F39" s="28"/>
      <c r="G39" s="28"/>
      <c r="H39" s="28"/>
      <c r="I39" s="28"/>
      <c r="J39" s="27"/>
    </row>
    <row r="40" spans="1:10" x14ac:dyDescent="0.2">
      <c r="A40" s="26"/>
      <c r="B40" s="13" t="s">
        <v>20</v>
      </c>
      <c r="C40" s="28"/>
      <c r="D40" s="28"/>
      <c r="E40" s="28"/>
      <c r="F40" s="28"/>
      <c r="G40" s="28"/>
      <c r="H40" s="28"/>
      <c r="I40" s="28"/>
      <c r="J40" s="27"/>
    </row>
    <row r="41" spans="1:10" x14ac:dyDescent="0.2">
      <c r="A41" s="26"/>
      <c r="B41" s="28"/>
      <c r="C41" s="28"/>
      <c r="D41" s="28"/>
      <c r="E41" s="28"/>
      <c r="F41" s="28"/>
      <c r="G41" s="28"/>
      <c r="H41" s="28"/>
      <c r="I41" s="28"/>
      <c r="J41" s="27"/>
    </row>
    <row r="42" spans="1:10" ht="7.5" customHeight="1" thickBot="1" x14ac:dyDescent="0.25">
      <c r="A42" s="29"/>
      <c r="B42" s="30"/>
      <c r="C42" s="30"/>
      <c r="D42" s="30"/>
      <c r="E42" s="30"/>
      <c r="F42" s="30"/>
      <c r="G42" s="30"/>
      <c r="H42" s="30"/>
      <c r="I42" s="30"/>
      <c r="J42" s="31"/>
    </row>
  </sheetData>
  <sheetProtection algorithmName="SHA-512" hashValue="8CcGtFFC9Yieere8c5Gb5O6QiV/r8aos8b6FpII5dv4Q0qxyW9o+d20cmvEUlE2NwErEi5y1YOSfqtoO+t9KIA==" saltValue="wtLGyvaeD1k3eMfsMArCFw==" spinCount="100000" sheet="1" objects="1" scenarios="1"/>
  <customSheetViews>
    <customSheetView guid="{36FCDE50-A21B-4C09-A67A-58EE7C130F3F}" hiddenRows="1" hiddenColumns="1">
      <selection activeCell="B5" sqref="B5:E5"/>
      <pageMargins left="0.7" right="0.7" top="0.78740157499999996" bottom="0.78740157499999996" header="0.3" footer="0.3"/>
      <pageSetup paperSize="9" scale="72" orientation="portrait" r:id="rId1"/>
    </customSheetView>
  </customSheetViews>
  <mergeCells count="31">
    <mergeCell ref="B2:I2"/>
    <mergeCell ref="G7:I7"/>
    <mergeCell ref="G8:I8"/>
    <mergeCell ref="G9:I9"/>
    <mergeCell ref="C7:E7"/>
    <mergeCell ref="C8:E8"/>
    <mergeCell ref="C9:E9"/>
    <mergeCell ref="G5:I5"/>
    <mergeCell ref="B5:E5"/>
    <mergeCell ref="C10:E10"/>
    <mergeCell ref="C11:I11"/>
    <mergeCell ref="C12:I12"/>
    <mergeCell ref="C16:E16"/>
    <mergeCell ref="C17:E17"/>
    <mergeCell ref="G16:I16"/>
    <mergeCell ref="G17:I17"/>
    <mergeCell ref="G10:I10"/>
    <mergeCell ref="C21:E21"/>
    <mergeCell ref="C22:E22"/>
    <mergeCell ref="C23:E23"/>
    <mergeCell ref="G23:I23"/>
    <mergeCell ref="G22:I22"/>
    <mergeCell ref="G21:I21"/>
    <mergeCell ref="C39:D39"/>
    <mergeCell ref="B25:B26"/>
    <mergeCell ref="B28:I28"/>
    <mergeCell ref="C30:I32"/>
    <mergeCell ref="B36:D36"/>
    <mergeCell ref="B37:D37"/>
    <mergeCell ref="F37:H37"/>
    <mergeCell ref="F36:H36"/>
  </mergeCells>
  <dataValidations count="7">
    <dataValidation type="list" allowBlank="1" showInputMessage="1" showErrorMessage="1" sqref="G7:I7" xr:uid="{00000000-0002-0000-0000-000000000000}">
      <formula1>"H,D"</formula1>
    </dataValidation>
    <dataValidation type="date" allowBlank="1" showInputMessage="1" showErrorMessage="1" sqref="G8:I8" xr:uid="{00000000-0002-0000-0000-000001000000}">
      <formula1>36892</formula1>
      <formula2>40543</formula2>
    </dataValidation>
    <dataValidation type="whole" allowBlank="1" showInputMessage="1" showErrorMessage="1" sqref="C21:E21" xr:uid="{00000000-0002-0000-0000-000002000000}">
      <formula1>1995</formula1>
      <formula2>2014</formula2>
    </dataValidation>
    <dataValidation type="list" allowBlank="1" showInputMessage="1" showErrorMessage="1" sqref="C22:E22" xr:uid="{00000000-0002-0000-0000-000003000000}">
      <mc:AlternateContent xmlns:x12ac="http://schemas.microsoft.com/office/spreadsheetml/2011/1/ac" xmlns:mc="http://schemas.openxmlformats.org/markup-compatibility/2006">
        <mc:Choice Requires="x12ac">
          <x12ac:list>"""Ja""","""Nein"""</x12ac:list>
        </mc:Choice>
        <mc:Fallback>
          <formula1>"""Ja"",""Nein"""</formula1>
        </mc:Fallback>
      </mc:AlternateContent>
    </dataValidation>
    <dataValidation type="decimal" allowBlank="1" showInputMessage="1" showErrorMessage="1" sqref="C26" xr:uid="{00000000-0002-0000-0000-000004000000}">
      <formula1>0</formula1>
      <formula2>14</formula2>
    </dataValidation>
    <dataValidation type="decimal" allowBlank="1" showInputMessage="1" showErrorMessage="1" sqref="D26" xr:uid="{00000000-0002-0000-0000-000005000000}">
      <formula1>0</formula1>
      <formula2>25</formula2>
    </dataValidation>
    <dataValidation type="decimal" allowBlank="1" showInputMessage="1" showErrorMessage="1" sqref="E26" xr:uid="{00000000-0002-0000-0000-000006000000}">
      <formula1>0</formula1>
      <formula2>250</formula2>
    </dataValidation>
  </dataValidations>
  <hyperlinks>
    <hyperlink ref="C17" r:id="rId2" xr:uid="{00000000-0004-0000-0000-000000000000}"/>
    <hyperlink ref="C10" r:id="rId3" xr:uid="{31083E3D-2F06-4E3B-85BD-5AAA4655899A}"/>
  </hyperlinks>
  <printOptions horizontalCentered="1"/>
  <pageMargins left="0.7" right="0.7" top="0.78740157499999996" bottom="0.78740157499999996" header="0.3" footer="0.3"/>
  <pageSetup paperSize="9" scale="79" orientation="landscape"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FC43"/>
  <sheetViews>
    <sheetView zoomScale="106" zoomScaleNormal="106" zoomScaleSheetLayoutView="90" workbookViewId="0">
      <selection activeCell="D15" sqref="D15:E15"/>
    </sheetView>
  </sheetViews>
  <sheetFormatPr baseColWidth="10" defaultColWidth="0" defaultRowHeight="15" x14ac:dyDescent="0.25"/>
  <cols>
    <col min="1" max="1" width="1.5703125" style="58" customWidth="1"/>
    <col min="2" max="2" width="25.42578125" style="56" customWidth="1"/>
    <col min="3" max="5" width="10.7109375" style="56" customWidth="1"/>
    <col min="6" max="6" width="1.5703125" style="56" customWidth="1"/>
    <col min="7" max="7" width="24.7109375" style="56" customWidth="1"/>
    <col min="8" max="10" width="10.7109375" style="56" customWidth="1"/>
    <col min="11" max="11" width="1.5703125" style="56" customWidth="1"/>
    <col min="12" max="12" width="1.5703125" style="7" customWidth="1"/>
    <col min="13" max="13" width="19.85546875" style="57" hidden="1"/>
    <col min="14" max="14" width="30.28515625" style="57" hidden="1"/>
    <col min="15" max="16381" width="8.85546875" style="56" hidden="1"/>
    <col min="16382" max="16382" width="0.5703125" style="56" hidden="1"/>
    <col min="16383" max="16383" width="1.28515625" style="56" hidden="1"/>
    <col min="16384" max="16384" width="2.5703125" style="56" hidden="1"/>
  </cols>
  <sheetData>
    <row r="1" spans="1:14" s="54" customFormat="1" ht="7.5" customHeight="1" x14ac:dyDescent="0.25">
      <c r="A1" s="1"/>
      <c r="B1" s="2"/>
      <c r="C1" s="2"/>
      <c r="D1" s="2"/>
      <c r="E1" s="2"/>
      <c r="F1" s="2"/>
      <c r="G1" s="2"/>
      <c r="H1" s="2"/>
      <c r="I1" s="2"/>
      <c r="J1" s="2"/>
      <c r="K1" s="3"/>
      <c r="L1" s="4"/>
      <c r="M1" s="55"/>
      <c r="N1" s="55"/>
    </row>
    <row r="2" spans="1:14" ht="47.25" customHeight="1" x14ac:dyDescent="0.25">
      <c r="A2" s="4"/>
      <c r="B2" s="89" t="s">
        <v>164</v>
      </c>
      <c r="C2" s="89"/>
      <c r="D2" s="89"/>
      <c r="E2" s="89"/>
      <c r="F2" s="89"/>
      <c r="G2" s="89"/>
      <c r="H2" s="89"/>
      <c r="I2" s="89"/>
      <c r="J2" s="89"/>
      <c r="K2" s="5"/>
    </row>
    <row r="3" spans="1:14" ht="7.5" customHeight="1" x14ac:dyDescent="0.25">
      <c r="A3" s="4"/>
      <c r="B3" s="7"/>
      <c r="C3" s="7"/>
      <c r="D3" s="7"/>
      <c r="E3" s="7"/>
      <c r="F3" s="7"/>
      <c r="G3" s="7"/>
      <c r="H3" s="7"/>
      <c r="I3" s="7"/>
      <c r="J3" s="7"/>
      <c r="K3" s="5"/>
    </row>
    <row r="4" spans="1:14" ht="15.75" x14ac:dyDescent="0.25">
      <c r="A4" s="4"/>
      <c r="B4" s="10" t="s">
        <v>22</v>
      </c>
      <c r="C4" s="7"/>
      <c r="D4" s="7"/>
      <c r="E4" s="7"/>
      <c r="F4" s="7"/>
      <c r="G4" s="7"/>
      <c r="H4" s="7"/>
      <c r="I4" s="7"/>
      <c r="J4" s="7"/>
      <c r="K4" s="5"/>
    </row>
    <row r="5" spans="1:14" ht="7.5" customHeight="1" x14ac:dyDescent="0.25">
      <c r="A5" s="4"/>
      <c r="B5" s="7"/>
      <c r="C5" s="7"/>
      <c r="D5" s="7"/>
      <c r="E5" s="7"/>
      <c r="F5" s="7"/>
      <c r="G5" s="7"/>
      <c r="H5" s="7"/>
      <c r="I5" s="7"/>
      <c r="J5" s="7"/>
      <c r="K5" s="5"/>
    </row>
    <row r="6" spans="1:14" ht="15.75" x14ac:dyDescent="0.25">
      <c r="A6" s="4"/>
      <c r="B6" s="9" t="s">
        <v>1</v>
      </c>
      <c r="C6" s="99" t="str">
        <f>Personalien!C7</f>
        <v>Janischowsky, Daniel</v>
      </c>
      <c r="D6" s="99"/>
      <c r="E6" s="99"/>
      <c r="F6" s="7"/>
      <c r="G6" s="9" t="s">
        <v>67</v>
      </c>
      <c r="H6" s="100">
        <f>Tabellen!B26</f>
        <v>250</v>
      </c>
      <c r="I6" s="100"/>
      <c r="J6" s="100"/>
      <c r="K6" s="5"/>
    </row>
    <row r="7" spans="1:14" ht="15.75" x14ac:dyDescent="0.25">
      <c r="A7" s="4"/>
      <c r="B7" s="9" t="s">
        <v>143</v>
      </c>
      <c r="C7" s="100" t="str">
        <f>Personalien!G5</f>
        <v>H 20</v>
      </c>
      <c r="D7" s="100"/>
      <c r="E7" s="100"/>
      <c r="F7" s="7"/>
      <c r="G7" s="9" t="s">
        <v>68</v>
      </c>
      <c r="H7" s="100" t="s">
        <v>147</v>
      </c>
      <c r="I7" s="100"/>
      <c r="J7" s="100"/>
      <c r="K7" s="5"/>
    </row>
    <row r="8" spans="1:14" ht="15.75" x14ac:dyDescent="0.25">
      <c r="A8" s="4"/>
      <c r="B8" s="9" t="s">
        <v>144</v>
      </c>
      <c r="C8" s="100" t="str">
        <f>VLOOKUP(C7,Normen,4,FALSE)</f>
        <v>3000m</v>
      </c>
      <c r="D8" s="100"/>
      <c r="E8" s="100"/>
      <c r="F8" s="7"/>
      <c r="G8" s="9" t="s">
        <v>69</v>
      </c>
      <c r="H8" s="101">
        <f>VLOOKUP(C7,Normen,2,FALSE)</f>
        <v>8.3333333333333332E-3</v>
      </c>
      <c r="I8" s="101"/>
      <c r="J8" s="101"/>
      <c r="K8" s="5"/>
    </row>
    <row r="9" spans="1:14" ht="7.5" customHeight="1" x14ac:dyDescent="0.25">
      <c r="A9" s="4"/>
      <c r="B9" s="7"/>
      <c r="C9" s="7"/>
      <c r="D9" s="7"/>
      <c r="E9" s="7"/>
      <c r="F9" s="7"/>
      <c r="G9" s="7"/>
      <c r="H9" s="7"/>
      <c r="I9" s="7"/>
      <c r="J9" s="7"/>
      <c r="K9" s="5"/>
    </row>
    <row r="10" spans="1:14" ht="15.75" x14ac:dyDescent="0.25">
      <c r="A10" s="4"/>
      <c r="B10" s="10" t="s">
        <v>140</v>
      </c>
      <c r="C10" s="7"/>
      <c r="D10" s="94" t="str">
        <f>IF(AND(M12,M13,N12,N13),"Ja","Nein")</f>
        <v>Ja</v>
      </c>
      <c r="E10" s="95"/>
      <c r="F10" s="7"/>
      <c r="G10" s="7"/>
      <c r="H10" s="7"/>
      <c r="I10" s="7"/>
      <c r="J10" s="7"/>
      <c r="K10" s="5"/>
      <c r="M10" s="57" t="b">
        <f>D10="Ja"</f>
        <v>1</v>
      </c>
    </row>
    <row r="11" spans="1:14" ht="7.5" customHeight="1" x14ac:dyDescent="0.25">
      <c r="A11" s="4"/>
      <c r="B11" s="7"/>
      <c r="C11" s="7"/>
      <c r="D11" s="7"/>
      <c r="E11" s="7"/>
      <c r="F11" s="7"/>
      <c r="G11" s="7"/>
      <c r="H11" s="39" t="s">
        <v>87</v>
      </c>
      <c r="I11" s="39" t="s">
        <v>88</v>
      </c>
      <c r="J11" s="39" t="s">
        <v>86</v>
      </c>
      <c r="K11" s="5"/>
    </row>
    <row r="12" spans="1:14" ht="16.5" thickBot="1" x14ac:dyDescent="0.3">
      <c r="A12" s="4"/>
      <c r="B12" s="9" t="s">
        <v>70</v>
      </c>
      <c r="C12" s="102">
        <v>250</v>
      </c>
      <c r="D12" s="102"/>
      <c r="E12" s="102"/>
      <c r="F12" s="7"/>
      <c r="G12" s="9" t="s">
        <v>72</v>
      </c>
      <c r="H12" s="42">
        <v>10</v>
      </c>
      <c r="I12" s="42">
        <v>50</v>
      </c>
      <c r="J12" s="41">
        <f>IF(AND(H12&lt;&gt;"",I12&lt;&gt;""),TIME(0,H12,I12),"")</f>
        <v>7.5231481481481477E-3</v>
      </c>
      <c r="K12" s="5"/>
      <c r="M12" s="57" t="b">
        <f>C12&gt;=H6</f>
        <v>1</v>
      </c>
      <c r="N12" s="57" t="b">
        <f>J12&lt;=H8</f>
        <v>1</v>
      </c>
    </row>
    <row r="13" spans="1:14" ht="15.75" thickBot="1" x14ac:dyDescent="0.3">
      <c r="A13" s="4"/>
      <c r="B13" s="9" t="s">
        <v>71</v>
      </c>
      <c r="C13" s="98" t="s">
        <v>147</v>
      </c>
      <c r="D13" s="98"/>
      <c r="E13" s="98"/>
      <c r="F13" s="7"/>
      <c r="G13" s="7"/>
      <c r="H13" s="7"/>
      <c r="I13" s="7"/>
      <c r="J13" s="7"/>
      <c r="K13" s="5"/>
      <c r="M13" s="57" t="b">
        <f>C13&gt;=H7</f>
        <v>1</v>
      </c>
      <c r="N13" s="57" t="b">
        <f>AND(C18&lt;4,C18&gt;0)</f>
        <v>1</v>
      </c>
    </row>
    <row r="14" spans="1:14" ht="7.5" customHeight="1" x14ac:dyDescent="0.25">
      <c r="A14" s="4"/>
      <c r="B14" s="7"/>
      <c r="C14" s="7"/>
      <c r="D14" s="7"/>
      <c r="E14" s="7"/>
      <c r="F14" s="7"/>
      <c r="G14" s="7"/>
      <c r="H14" s="7"/>
      <c r="I14" s="7"/>
      <c r="J14" s="7"/>
      <c r="K14" s="5"/>
    </row>
    <row r="15" spans="1:14" ht="15.75" x14ac:dyDescent="0.25">
      <c r="A15" s="4"/>
      <c r="B15" s="10" t="s">
        <v>36</v>
      </c>
      <c r="C15" s="7"/>
      <c r="D15" s="94" t="str">
        <f>IF(OR(M17,M18,M19,M20,M21,M22,M23,M26,M27,M28,M30),"Ja","Nein")</f>
        <v>Nein</v>
      </c>
      <c r="E15" s="95"/>
      <c r="F15" s="7"/>
      <c r="G15" s="10" t="s">
        <v>23</v>
      </c>
      <c r="H15" s="7"/>
      <c r="I15" s="7"/>
      <c r="J15" s="7"/>
      <c r="K15" s="5"/>
      <c r="M15" s="57" t="b">
        <f>D15="Ja"</f>
        <v>0</v>
      </c>
    </row>
    <row r="16" spans="1:14" ht="7.5" customHeight="1" x14ac:dyDescent="0.25">
      <c r="A16" s="4"/>
      <c r="B16" s="7"/>
      <c r="C16" s="7"/>
      <c r="D16" s="7"/>
      <c r="E16" s="7"/>
      <c r="F16" s="7"/>
      <c r="G16" s="7"/>
      <c r="H16" s="7"/>
      <c r="I16" s="7"/>
      <c r="J16" s="7"/>
      <c r="K16" s="5"/>
    </row>
    <row r="17" spans="1:14" ht="16.5" thickBot="1" x14ac:dyDescent="0.3">
      <c r="A17" s="4"/>
      <c r="B17" s="9" t="s">
        <v>40</v>
      </c>
      <c r="C17" s="96"/>
      <c r="D17" s="96"/>
      <c r="E17" s="96"/>
      <c r="F17" s="7"/>
      <c r="G17" s="9" t="s">
        <v>39</v>
      </c>
      <c r="H17" s="96">
        <v>34</v>
      </c>
      <c r="I17" s="96"/>
      <c r="J17" s="96"/>
      <c r="K17" s="5"/>
      <c r="M17" s="57" t="b">
        <f>AND(C17&lt;9,C17&gt;0)</f>
        <v>0</v>
      </c>
    </row>
    <row r="18" spans="1:14" ht="26.25" thickBot="1" x14ac:dyDescent="0.3">
      <c r="A18" s="4"/>
      <c r="B18" s="9" t="s">
        <v>150</v>
      </c>
      <c r="C18" s="96">
        <v>2</v>
      </c>
      <c r="D18" s="96"/>
      <c r="E18" s="96"/>
      <c r="F18" s="7"/>
      <c r="G18" s="9" t="s">
        <v>38</v>
      </c>
      <c r="H18" s="96">
        <v>8</v>
      </c>
      <c r="I18" s="96"/>
      <c r="J18" s="96"/>
      <c r="K18" s="5"/>
      <c r="M18" s="57" t="b">
        <f>C18=1</f>
        <v>0</v>
      </c>
    </row>
    <row r="19" spans="1:14" ht="16.5" customHeight="1" thickBot="1" x14ac:dyDescent="0.3">
      <c r="A19" s="4"/>
      <c r="B19" s="9" t="s">
        <v>30</v>
      </c>
      <c r="C19" s="96"/>
      <c r="D19" s="96"/>
      <c r="E19" s="96"/>
      <c r="F19" s="7"/>
      <c r="G19" s="9" t="s">
        <v>37</v>
      </c>
      <c r="H19" s="96">
        <v>6</v>
      </c>
      <c r="I19" s="96"/>
      <c r="J19" s="96"/>
      <c r="K19" s="5"/>
      <c r="M19" s="57" t="b">
        <f>AND(C19&lt;9,C19&gt;0)</f>
        <v>0</v>
      </c>
    </row>
    <row r="20" spans="1:14" ht="16.5" thickBot="1" x14ac:dyDescent="0.3">
      <c r="A20" s="4"/>
      <c r="B20" s="9" t="s">
        <v>73</v>
      </c>
      <c r="C20" s="96"/>
      <c r="D20" s="96"/>
      <c r="E20" s="96"/>
      <c r="F20" s="7"/>
      <c r="G20" s="9" t="s">
        <v>41</v>
      </c>
      <c r="H20" s="96">
        <v>12</v>
      </c>
      <c r="I20" s="96"/>
      <c r="J20" s="96"/>
      <c r="K20" s="5"/>
      <c r="M20" s="57" t="b">
        <f>AND(C20&lt;9,C20&gt;0)</f>
        <v>0</v>
      </c>
    </row>
    <row r="21" spans="1:14" ht="22.5" thickBot="1" x14ac:dyDescent="0.3">
      <c r="A21" s="4"/>
      <c r="B21" s="65" t="s">
        <v>111</v>
      </c>
      <c r="C21" s="96"/>
      <c r="D21" s="96"/>
      <c r="E21" s="96"/>
      <c r="F21" s="7"/>
      <c r="G21" s="9" t="s">
        <v>28</v>
      </c>
      <c r="H21" s="96">
        <v>3</v>
      </c>
      <c r="I21" s="96"/>
      <c r="J21" s="96"/>
      <c r="K21" s="5"/>
      <c r="M21" s="57" t="b">
        <f>AND(C21&lt;9,C21&gt;0)</f>
        <v>0</v>
      </c>
      <c r="N21" s="57" t="b">
        <f>AND(C21&lt;4,C21&gt;0)</f>
        <v>0</v>
      </c>
    </row>
    <row r="22" spans="1:14" ht="16.5" customHeight="1" thickBot="1" x14ac:dyDescent="0.3">
      <c r="A22" s="4"/>
      <c r="B22" s="9" t="s">
        <v>31</v>
      </c>
      <c r="C22" s="96"/>
      <c r="D22" s="96"/>
      <c r="E22" s="96"/>
      <c r="F22" s="7"/>
      <c r="G22" s="9" t="s">
        <v>24</v>
      </c>
      <c r="H22" s="96"/>
      <c r="I22" s="96"/>
      <c r="J22" s="96"/>
      <c r="K22" s="5"/>
      <c r="M22" s="57" t="b">
        <f>AND(C22&lt;9,C22&gt;0)</f>
        <v>0</v>
      </c>
      <c r="N22" s="57" t="b">
        <f>AND(C22&lt;4,C22&gt;0)</f>
        <v>0</v>
      </c>
    </row>
    <row r="23" spans="1:14" ht="16.5" customHeight="1" thickBot="1" x14ac:dyDescent="0.3">
      <c r="A23" s="4"/>
      <c r="B23" s="9" t="s">
        <v>32</v>
      </c>
      <c r="C23" s="96"/>
      <c r="D23" s="96"/>
      <c r="E23" s="96"/>
      <c r="F23" s="7"/>
      <c r="G23" s="9" t="s">
        <v>48</v>
      </c>
      <c r="H23" s="96">
        <v>9</v>
      </c>
      <c r="I23" s="96"/>
      <c r="J23" s="96"/>
      <c r="K23" s="5"/>
      <c r="M23" s="57" t="b">
        <f>AND(C23&lt;9,C23&gt;0)</f>
        <v>0</v>
      </c>
      <c r="N23" s="57" t="b">
        <f>AND(C23&lt;4,C23&gt;0)</f>
        <v>0</v>
      </c>
    </row>
    <row r="24" spans="1:14" ht="16.5" customHeight="1" thickBot="1" x14ac:dyDescent="0.3">
      <c r="A24" s="4"/>
      <c r="B24" s="9"/>
      <c r="C24" s="97"/>
      <c r="D24" s="97"/>
      <c r="E24" s="97"/>
      <c r="F24" s="7"/>
      <c r="G24" s="9" t="s">
        <v>84</v>
      </c>
      <c r="H24" s="96"/>
      <c r="I24" s="96"/>
      <c r="J24" s="96"/>
      <c r="K24" s="5"/>
    </row>
    <row r="25" spans="1:14" ht="16.5" customHeight="1" thickBot="1" x14ac:dyDescent="0.3">
      <c r="A25" s="4"/>
      <c r="B25" s="9"/>
      <c r="C25" s="97"/>
      <c r="D25" s="97"/>
      <c r="E25" s="97"/>
      <c r="F25" s="7"/>
      <c r="G25" s="9" t="s">
        <v>85</v>
      </c>
      <c r="H25" s="96"/>
      <c r="I25" s="96"/>
      <c r="J25" s="96"/>
      <c r="K25" s="5"/>
    </row>
    <row r="26" spans="1:14" ht="16.5" customHeight="1" thickBot="1" x14ac:dyDescent="0.3">
      <c r="A26" s="4"/>
      <c r="B26" s="9"/>
      <c r="C26" s="97"/>
      <c r="D26" s="97"/>
      <c r="E26" s="97"/>
      <c r="F26" s="7"/>
      <c r="G26" s="9" t="s">
        <v>27</v>
      </c>
      <c r="H26" s="96">
        <v>4</v>
      </c>
      <c r="I26" s="96"/>
      <c r="J26" s="96"/>
      <c r="K26" s="5"/>
      <c r="M26" s="57" t="b">
        <f>H26=1</f>
        <v>0</v>
      </c>
    </row>
    <row r="27" spans="1:14" ht="16.5" customHeight="1" thickBot="1" x14ac:dyDescent="0.3">
      <c r="A27" s="4"/>
      <c r="B27" s="9"/>
      <c r="C27" s="53"/>
      <c r="D27" s="53"/>
      <c r="E27" s="53"/>
      <c r="F27" s="7"/>
      <c r="G27" s="9" t="s">
        <v>26</v>
      </c>
      <c r="H27" s="96">
        <v>2</v>
      </c>
      <c r="I27" s="96"/>
      <c r="J27" s="96"/>
      <c r="K27" s="5"/>
      <c r="M27" s="57" t="b">
        <f t="shared" ref="M27:M28" si="0">H27=1</f>
        <v>0</v>
      </c>
    </row>
    <row r="28" spans="1:14" ht="16.5" customHeight="1" thickBot="1" x14ac:dyDescent="0.3">
      <c r="A28" s="4"/>
      <c r="B28" s="9"/>
      <c r="C28" s="97"/>
      <c r="D28" s="97"/>
      <c r="E28" s="97"/>
      <c r="F28" s="7"/>
      <c r="G28" s="9" t="s">
        <v>25</v>
      </c>
      <c r="H28" s="96">
        <v>2</v>
      </c>
      <c r="I28" s="96"/>
      <c r="J28" s="96"/>
      <c r="K28" s="5"/>
      <c r="M28" s="57" t="b">
        <f t="shared" si="0"/>
        <v>0</v>
      </c>
    </row>
    <row r="29" spans="1:14" ht="7.5" customHeight="1" x14ac:dyDescent="0.25">
      <c r="A29" s="4"/>
      <c r="B29" s="7"/>
      <c r="C29" s="7"/>
      <c r="D29" s="7"/>
      <c r="E29" s="7"/>
      <c r="F29" s="7"/>
      <c r="G29" s="7"/>
      <c r="H29" s="7"/>
      <c r="I29" s="7"/>
      <c r="J29" s="7"/>
      <c r="K29" s="5"/>
    </row>
    <row r="30" spans="1:14" ht="16.5" customHeight="1" x14ac:dyDescent="0.25">
      <c r="A30" s="4"/>
      <c r="B30" s="9" t="s">
        <v>35</v>
      </c>
      <c r="C30" s="7"/>
      <c r="D30" s="94" t="str">
        <f>IF(OR(N21,N22,N23),"Ja","Nein")</f>
        <v>Nein</v>
      </c>
      <c r="E30" s="95"/>
      <c r="F30" s="7"/>
      <c r="G30" s="7"/>
      <c r="H30" s="7"/>
      <c r="I30" s="7"/>
      <c r="J30" s="7"/>
      <c r="K30" s="5"/>
      <c r="M30" s="57" t="b">
        <f>D30="Ja"</f>
        <v>0</v>
      </c>
    </row>
    <row r="31" spans="1:14" ht="7.5" customHeight="1" x14ac:dyDescent="0.25">
      <c r="A31" s="4"/>
      <c r="B31" s="7"/>
      <c r="C31" s="7"/>
      <c r="D31" s="7"/>
      <c r="E31" s="7"/>
      <c r="F31" s="7"/>
      <c r="G31" s="7"/>
      <c r="H31" s="7"/>
      <c r="I31" s="7"/>
      <c r="J31" s="7"/>
      <c r="K31" s="5"/>
    </row>
    <row r="32" spans="1:14" ht="15.75" x14ac:dyDescent="0.25">
      <c r="A32" s="4"/>
      <c r="B32" s="21" t="s">
        <v>141</v>
      </c>
      <c r="C32" s="7"/>
      <c r="D32" s="94" t="str">
        <f>IF(OR(M10,M15),"Ja","Nein")</f>
        <v>Ja</v>
      </c>
      <c r="E32" s="95"/>
      <c r="F32" s="7"/>
      <c r="G32" s="7"/>
      <c r="H32" s="7"/>
      <c r="I32" s="7"/>
      <c r="J32" s="7"/>
      <c r="K32" s="5"/>
      <c r="M32" s="57" t="b">
        <f>D32="Ja"</f>
        <v>1</v>
      </c>
    </row>
    <row r="33" spans="1:11" ht="7.5" customHeight="1" x14ac:dyDescent="0.25">
      <c r="A33" s="4"/>
      <c r="B33" s="7"/>
      <c r="C33" s="7"/>
      <c r="D33" s="7"/>
      <c r="E33" s="7"/>
      <c r="F33" s="7"/>
      <c r="G33" s="7"/>
      <c r="H33" s="7"/>
      <c r="I33" s="7"/>
      <c r="J33" s="7"/>
      <c r="K33" s="5"/>
    </row>
    <row r="34" spans="1:11" ht="15.75" x14ac:dyDescent="0.25">
      <c r="A34" s="4"/>
      <c r="B34" s="10" t="s">
        <v>50</v>
      </c>
      <c r="C34" s="7"/>
      <c r="D34" s="7"/>
      <c r="E34" s="7"/>
      <c r="F34" s="7"/>
      <c r="G34" s="7"/>
      <c r="H34" s="7"/>
      <c r="I34" s="7"/>
      <c r="J34" s="7"/>
      <c r="K34" s="5"/>
    </row>
    <row r="35" spans="1:11" ht="7.5" customHeight="1" x14ac:dyDescent="0.25">
      <c r="A35" s="4"/>
      <c r="B35" s="7"/>
      <c r="C35" s="7"/>
      <c r="D35" s="7"/>
      <c r="E35" s="7"/>
      <c r="F35" s="7"/>
      <c r="G35" s="7"/>
      <c r="H35" s="7"/>
      <c r="I35" s="7"/>
      <c r="J35" s="7"/>
      <c r="K35" s="5"/>
    </row>
    <row r="36" spans="1:11" x14ac:dyDescent="0.25">
      <c r="A36" s="4"/>
      <c r="B36" s="93" t="s">
        <v>29</v>
      </c>
      <c r="C36" s="73" t="s">
        <v>128</v>
      </c>
      <c r="D36" s="74"/>
      <c r="E36" s="74"/>
      <c r="F36" s="74"/>
      <c r="G36" s="74"/>
      <c r="H36" s="74"/>
      <c r="I36" s="74"/>
      <c r="J36" s="75"/>
      <c r="K36" s="5"/>
    </row>
    <row r="37" spans="1:11" x14ac:dyDescent="0.25">
      <c r="A37" s="4"/>
      <c r="B37" s="93"/>
      <c r="C37" s="76"/>
      <c r="D37" s="77"/>
      <c r="E37" s="77"/>
      <c r="F37" s="77"/>
      <c r="G37" s="77"/>
      <c r="H37" s="77"/>
      <c r="I37" s="77"/>
      <c r="J37" s="78"/>
      <c r="K37" s="5"/>
    </row>
    <row r="38" spans="1:11" x14ac:dyDescent="0.25">
      <c r="A38" s="4"/>
      <c r="B38" s="7"/>
      <c r="C38" s="79"/>
      <c r="D38" s="80"/>
      <c r="E38" s="80"/>
      <c r="F38" s="80"/>
      <c r="G38" s="80"/>
      <c r="H38" s="80"/>
      <c r="I38" s="80"/>
      <c r="J38" s="81"/>
      <c r="K38" s="5"/>
    </row>
    <row r="39" spans="1:11" ht="7.5" customHeight="1" x14ac:dyDescent="0.25">
      <c r="A39" s="4"/>
      <c r="B39" s="7"/>
      <c r="C39" s="7"/>
      <c r="D39" s="7"/>
      <c r="E39" s="7"/>
      <c r="F39" s="7"/>
      <c r="G39" s="7"/>
      <c r="H39" s="7"/>
      <c r="I39" s="7"/>
      <c r="J39" s="7"/>
      <c r="K39" s="5"/>
    </row>
    <row r="40" spans="1:11" x14ac:dyDescent="0.25">
      <c r="A40" s="4"/>
      <c r="B40" s="11" t="s">
        <v>19</v>
      </c>
      <c r="C40" s="73"/>
      <c r="D40" s="74"/>
      <c r="E40" s="74"/>
      <c r="F40" s="74"/>
      <c r="G40" s="74"/>
      <c r="H40" s="74"/>
      <c r="I40" s="74"/>
      <c r="J40" s="75"/>
      <c r="K40" s="5"/>
    </row>
    <row r="41" spans="1:11" x14ac:dyDescent="0.25">
      <c r="A41" s="4"/>
      <c r="B41" s="7"/>
      <c r="C41" s="76"/>
      <c r="D41" s="77"/>
      <c r="E41" s="77"/>
      <c r="F41" s="77"/>
      <c r="G41" s="77"/>
      <c r="H41" s="77"/>
      <c r="I41" s="77"/>
      <c r="J41" s="78"/>
      <c r="K41" s="5"/>
    </row>
    <row r="42" spans="1:11" x14ac:dyDescent="0.25">
      <c r="A42" s="4"/>
      <c r="B42" s="7"/>
      <c r="C42" s="79"/>
      <c r="D42" s="80"/>
      <c r="E42" s="80"/>
      <c r="F42" s="80"/>
      <c r="G42" s="80"/>
      <c r="H42" s="80"/>
      <c r="I42" s="80"/>
      <c r="J42" s="81"/>
      <c r="K42" s="5"/>
    </row>
    <row r="43" spans="1:11" ht="7.5" customHeight="1" thickBot="1" x14ac:dyDescent="0.3">
      <c r="A43" s="14"/>
      <c r="B43" s="15"/>
      <c r="C43" s="15"/>
      <c r="D43" s="15"/>
      <c r="E43" s="15"/>
      <c r="F43" s="15"/>
      <c r="G43" s="15"/>
      <c r="H43" s="15"/>
      <c r="I43" s="15"/>
      <c r="J43" s="15"/>
      <c r="K43" s="16"/>
    </row>
  </sheetData>
  <sheetProtection algorithmName="SHA-512" hashValue="GP1MAN1Qf/1G0Xsv/z4X6LQ/dveYaIAWacjz1VYWFrVKo85trEgtykUkL9gMs8qOCRF0a3vNOcwXoWT3IekCdw==" saltValue="8BvR/yd7jpxWE9kiWe16UA==" spinCount="100000" sheet="1" objects="1" scenarios="1"/>
  <customSheetViews>
    <customSheetView guid="{36FCDE50-A21B-4C09-A67A-58EE7C130F3F}" scale="90" showPageBreaks="1" printArea="1" hiddenRows="1" hiddenColumns="1" view="pageBreakPreview">
      <selection activeCell="B2" sqref="B2:J2"/>
      <pageMargins left="0.7" right="0.7" top="0.78740157499999996" bottom="0.78740157499999996" header="0.3" footer="0.3"/>
      <pageSetup paperSize="9" scale="71" orientation="portrait" r:id="rId1"/>
    </customSheetView>
  </customSheetViews>
  <mergeCells count="39">
    <mergeCell ref="H24:J24"/>
    <mergeCell ref="H26:J26"/>
    <mergeCell ref="H27:J27"/>
    <mergeCell ref="H28:J28"/>
    <mergeCell ref="C25:E25"/>
    <mergeCell ref="H25:J25"/>
    <mergeCell ref="C24:E24"/>
    <mergeCell ref="B2:J2"/>
    <mergeCell ref="C6:E6"/>
    <mergeCell ref="H6:J6"/>
    <mergeCell ref="C23:E23"/>
    <mergeCell ref="H20:J20"/>
    <mergeCell ref="C21:E21"/>
    <mergeCell ref="C17:E17"/>
    <mergeCell ref="C18:E18"/>
    <mergeCell ref="C7:E7"/>
    <mergeCell ref="H7:J7"/>
    <mergeCell ref="C8:E8"/>
    <mergeCell ref="H8:J8"/>
    <mergeCell ref="C12:E12"/>
    <mergeCell ref="H21:J21"/>
    <mergeCell ref="H17:J17"/>
    <mergeCell ref="H18:J18"/>
    <mergeCell ref="C40:J42"/>
    <mergeCell ref="C36:J38"/>
    <mergeCell ref="B36:B37"/>
    <mergeCell ref="D10:E10"/>
    <mergeCell ref="D15:E15"/>
    <mergeCell ref="D32:E32"/>
    <mergeCell ref="D30:E30"/>
    <mergeCell ref="C22:E22"/>
    <mergeCell ref="H19:J19"/>
    <mergeCell ref="C28:E28"/>
    <mergeCell ref="H22:J22"/>
    <mergeCell ref="C13:E13"/>
    <mergeCell ref="C20:E20"/>
    <mergeCell ref="C19:E19"/>
    <mergeCell ref="C26:E26"/>
    <mergeCell ref="H23:J23"/>
  </mergeCells>
  <conditionalFormatting sqref="D10:E10">
    <cfRule type="cellIs" dxfId="52" priority="47" operator="equal">
      <formula>"Nein"</formula>
    </cfRule>
    <cfRule type="cellIs" dxfId="51" priority="48" operator="equal">
      <formula>"Ja"</formula>
    </cfRule>
    <cfRule type="colorScale" priority="49">
      <colorScale>
        <cfvo type="min"/>
        <cfvo type="max"/>
        <color rgb="FFFF7128"/>
        <color rgb="FFFFEF9C"/>
      </colorScale>
    </cfRule>
  </conditionalFormatting>
  <conditionalFormatting sqref="D15:E15">
    <cfRule type="cellIs" dxfId="50" priority="44" operator="equal">
      <formula>"Nein"</formula>
    </cfRule>
    <cfRule type="cellIs" dxfId="49" priority="45" operator="equal">
      <formula>"Ja"</formula>
    </cfRule>
    <cfRule type="colorScale" priority="46">
      <colorScale>
        <cfvo type="min"/>
        <cfvo type="max"/>
        <color rgb="FFFF7128"/>
        <color rgb="FFFFEF9C"/>
      </colorScale>
    </cfRule>
  </conditionalFormatting>
  <conditionalFormatting sqref="D30:E30">
    <cfRule type="cellIs" dxfId="48" priority="41" operator="equal">
      <formula>"Nein"</formula>
    </cfRule>
    <cfRule type="cellIs" dxfId="47" priority="42" operator="equal">
      <formula>"Ja"</formula>
    </cfRule>
    <cfRule type="colorScale" priority="43">
      <colorScale>
        <cfvo type="min"/>
        <cfvo type="max"/>
        <color rgb="FFFF7128"/>
        <color rgb="FFFFEF9C"/>
      </colorScale>
    </cfRule>
  </conditionalFormatting>
  <conditionalFormatting sqref="D32:E32">
    <cfRule type="cellIs" dxfId="46" priority="38" operator="equal">
      <formula>"Nein"</formula>
    </cfRule>
    <cfRule type="cellIs" dxfId="45" priority="39" operator="equal">
      <formula>"Ja"</formula>
    </cfRule>
    <cfRule type="colorScale" priority="40">
      <colorScale>
        <cfvo type="min"/>
        <cfvo type="max"/>
        <color rgb="FFFF7128"/>
        <color rgb="FFFFEF9C"/>
      </colorScale>
    </cfRule>
  </conditionalFormatting>
  <conditionalFormatting sqref="C28:E28 C17:E22">
    <cfRule type="expression" dxfId="44" priority="33">
      <formula>$M17</formula>
    </cfRule>
  </conditionalFormatting>
  <conditionalFormatting sqref="C24:E24">
    <cfRule type="expression" dxfId="43" priority="30">
      <formula>$M24</formula>
    </cfRule>
  </conditionalFormatting>
  <conditionalFormatting sqref="C26:E27">
    <cfRule type="expression" dxfId="42" priority="29">
      <formula>$M26</formula>
    </cfRule>
  </conditionalFormatting>
  <conditionalFormatting sqref="D34:E34">
    <cfRule type="cellIs" dxfId="41" priority="25" operator="equal">
      <formula>"Nein"</formula>
    </cfRule>
    <cfRule type="cellIs" dxfId="40" priority="26" operator="equal">
      <formula>"Ja"</formula>
    </cfRule>
    <cfRule type="colorScale" priority="27">
      <colorScale>
        <cfvo type="min"/>
        <cfvo type="max"/>
        <color rgb="FFFF7128"/>
        <color rgb="FFFFEF9C"/>
      </colorScale>
    </cfRule>
  </conditionalFormatting>
  <conditionalFormatting sqref="C25:E25">
    <cfRule type="expression" dxfId="39" priority="24">
      <formula>$M25</formula>
    </cfRule>
  </conditionalFormatting>
  <conditionalFormatting sqref="J12">
    <cfRule type="expression" dxfId="38" priority="3">
      <formula>N12</formula>
    </cfRule>
    <cfRule type="cellIs" dxfId="37" priority="74" operator="notEqual">
      <formula>""</formula>
    </cfRule>
  </conditionalFormatting>
  <conditionalFormatting sqref="C23:E23">
    <cfRule type="expression" dxfId="36" priority="9">
      <formula>$M23</formula>
    </cfRule>
  </conditionalFormatting>
  <conditionalFormatting sqref="H12">
    <cfRule type="cellIs" dxfId="35" priority="7" operator="notEqual">
      <formula>""</formula>
    </cfRule>
  </conditionalFormatting>
  <conditionalFormatting sqref="I12">
    <cfRule type="cellIs" dxfId="34" priority="5" operator="notEqual">
      <formula>""</formula>
    </cfRule>
  </conditionalFormatting>
  <conditionalFormatting sqref="C12:E12">
    <cfRule type="expression" dxfId="33" priority="2">
      <formula>$M12</formula>
    </cfRule>
  </conditionalFormatting>
  <conditionalFormatting sqref="C13:E13">
    <cfRule type="expression" dxfId="32" priority="1">
      <formula>$M13</formula>
    </cfRule>
  </conditionalFormatting>
  <dataValidations count="4">
    <dataValidation type="whole" allowBlank="1" showInputMessage="1" showErrorMessage="1" sqref="C17:E23 H21:J28" xr:uid="{00000000-0002-0000-0100-000000000000}">
      <formula1>1</formula1>
      <formula2>200</formula2>
    </dataValidation>
    <dataValidation type="whole" allowBlank="1" showInputMessage="1" showErrorMessage="1" sqref="H12:I12" xr:uid="{00000000-0002-0000-0100-000001000000}">
      <formula1>0</formula1>
      <formula2>59</formula2>
    </dataValidation>
    <dataValidation type="decimal" allowBlank="1" showInputMessage="1" showErrorMessage="1" sqref="C12:E12" xr:uid="{00000000-0002-0000-0100-000002000000}">
      <formula1>0</formula1>
      <formula2>400</formula2>
    </dataValidation>
    <dataValidation type="whole" allowBlank="1" showInputMessage="1" showErrorMessage="1" sqref="H17:J20" xr:uid="{1281FB1E-63A6-420C-B613-309892014714}">
      <formula1>0</formula1>
      <formula2>200</formula2>
    </dataValidation>
  </dataValidations>
  <printOptions horizontalCentered="1"/>
  <pageMargins left="0.7" right="0.7" top="0.78740157499999996" bottom="0.78740157499999996" header="0.3" footer="0.3"/>
  <pageSetup paperSize="9" scale="8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65"/>
  <sheetViews>
    <sheetView zoomScale="98" zoomScaleNormal="98" zoomScaleSheetLayoutView="80" workbookViewId="0">
      <selection activeCell="C45" sqref="C45"/>
    </sheetView>
  </sheetViews>
  <sheetFormatPr baseColWidth="10" defaultColWidth="0" defaultRowHeight="15" zeroHeight="1" x14ac:dyDescent="0.25"/>
  <cols>
    <col min="1" max="1" width="1.5703125" style="58" customWidth="1"/>
    <col min="2" max="2" width="27.140625" style="56" customWidth="1"/>
    <col min="3" max="3" width="17.5703125" style="56" customWidth="1"/>
    <col min="4" max="4" width="16.42578125" style="56" customWidth="1"/>
    <col min="5" max="5" width="15.5703125" style="56" customWidth="1"/>
    <col min="6" max="6" width="10.7109375" style="56" customWidth="1"/>
    <col min="7" max="7" width="1.140625" style="56" customWidth="1"/>
    <col min="8" max="8" width="10.7109375" style="56" customWidth="1"/>
    <col min="9" max="9" width="1.5703125" style="60" customWidth="1"/>
    <col min="10" max="10" width="1.5703125" style="62" customWidth="1"/>
    <col min="11" max="16384" width="10.7109375" hidden="1"/>
  </cols>
  <sheetData>
    <row r="1" spans="1:12" ht="7.5" customHeight="1" x14ac:dyDescent="0.25">
      <c r="A1" s="1"/>
      <c r="B1" s="2"/>
      <c r="C1" s="2"/>
      <c r="D1" s="2"/>
      <c r="E1" s="2"/>
      <c r="F1" s="2"/>
      <c r="G1" s="2"/>
      <c r="H1" s="2"/>
      <c r="I1" s="3"/>
    </row>
    <row r="2" spans="1:12" ht="47.25" customHeight="1" x14ac:dyDescent="0.25">
      <c r="A2" s="4"/>
      <c r="B2" s="89" t="s">
        <v>165</v>
      </c>
      <c r="C2" s="89"/>
      <c r="D2" s="89"/>
      <c r="E2" s="89"/>
      <c r="F2" s="89"/>
      <c r="G2" s="89"/>
      <c r="H2" s="89"/>
      <c r="I2" s="5"/>
    </row>
    <row r="3" spans="1:12" ht="7.5" customHeight="1" x14ac:dyDescent="0.25">
      <c r="A3" s="4"/>
      <c r="B3" s="7"/>
      <c r="C3" s="7"/>
      <c r="D3" s="7"/>
      <c r="E3" s="7"/>
      <c r="F3" s="7"/>
      <c r="G3" s="7"/>
      <c r="H3" s="7"/>
      <c r="I3" s="5"/>
    </row>
    <row r="4" spans="1:12" s="18" customFormat="1" ht="15.75" x14ac:dyDescent="0.25">
      <c r="A4" s="4"/>
      <c r="B4" s="10" t="s">
        <v>44</v>
      </c>
      <c r="C4" s="7"/>
      <c r="D4" s="7"/>
      <c r="E4" s="7"/>
      <c r="F4" s="7"/>
      <c r="G4" s="7"/>
      <c r="H4" s="7"/>
      <c r="I4" s="5"/>
      <c r="J4" s="62"/>
      <c r="L4" s="52"/>
    </row>
    <row r="5" spans="1:12" ht="7.5" customHeight="1" x14ac:dyDescent="0.25">
      <c r="A5" s="4"/>
      <c r="B5" s="7"/>
      <c r="C5" s="7"/>
      <c r="D5" s="7"/>
      <c r="E5" s="7"/>
      <c r="F5" s="7"/>
      <c r="G5" s="7"/>
      <c r="H5" s="7"/>
      <c r="I5" s="5"/>
      <c r="K5" s="19"/>
      <c r="L5" s="19"/>
    </row>
    <row r="6" spans="1:12" s="18" customFormat="1" ht="15.75" x14ac:dyDescent="0.25">
      <c r="A6" s="4"/>
      <c r="B6" s="9" t="s">
        <v>1</v>
      </c>
      <c r="C6" s="99" t="str">
        <f>Personalien!C7</f>
        <v>Janischowsky, Daniel</v>
      </c>
      <c r="D6" s="99"/>
      <c r="E6" s="99"/>
      <c r="F6" s="97"/>
      <c r="G6" s="97"/>
      <c r="H6" s="97"/>
      <c r="I6" s="5"/>
      <c r="J6" s="62"/>
    </row>
    <row r="7" spans="1:12" s="18" customFormat="1" ht="15.75" x14ac:dyDescent="0.25">
      <c r="A7" s="4"/>
      <c r="B7" s="9" t="s">
        <v>143</v>
      </c>
      <c r="C7" s="100" t="str">
        <f>Personalien!G5</f>
        <v>H 20</v>
      </c>
      <c r="D7" s="100"/>
      <c r="E7" s="100"/>
      <c r="F7" s="97"/>
      <c r="G7" s="97"/>
      <c r="H7" s="97"/>
      <c r="I7" s="5"/>
      <c r="J7" s="62"/>
    </row>
    <row r="8" spans="1:12" s="18" customFormat="1" ht="15.75" x14ac:dyDescent="0.25">
      <c r="A8" s="4"/>
      <c r="B8" s="9" t="s">
        <v>142</v>
      </c>
      <c r="C8" s="100" t="str">
        <f>Personalien!M5</f>
        <v>H 20</v>
      </c>
      <c r="D8" s="100"/>
      <c r="E8" s="100"/>
      <c r="F8" s="53"/>
      <c r="G8" s="63"/>
      <c r="H8" s="53"/>
      <c r="I8" s="5"/>
      <c r="J8" s="62"/>
    </row>
    <row r="9" spans="1:12" s="18" customFormat="1" ht="15.75" x14ac:dyDescent="0.25">
      <c r="A9" s="4"/>
      <c r="B9" s="9" t="s">
        <v>145</v>
      </c>
      <c r="C9" s="100" t="str">
        <f>VLOOKUP(C8,Normen,4,FALSE)</f>
        <v>3000m</v>
      </c>
      <c r="D9" s="100"/>
      <c r="E9" s="100"/>
      <c r="F9" s="53"/>
      <c r="G9" s="63"/>
      <c r="H9" s="53"/>
      <c r="I9" s="5"/>
      <c r="J9" s="62"/>
    </row>
    <row r="10" spans="1:12" s="18" customFormat="1" ht="16.5" thickBot="1" x14ac:dyDescent="0.3">
      <c r="A10" s="4"/>
      <c r="B10" s="9" t="s">
        <v>97</v>
      </c>
      <c r="C10" s="96" t="s">
        <v>89</v>
      </c>
      <c r="D10" s="96"/>
      <c r="E10" s="96"/>
      <c r="F10" s="103"/>
      <c r="G10" s="103"/>
      <c r="H10" s="103"/>
      <c r="I10" s="5"/>
      <c r="J10" s="62"/>
    </row>
    <row r="11" spans="1:12" s="18" customFormat="1" ht="16.5" thickBot="1" x14ac:dyDescent="0.3">
      <c r="A11" s="4"/>
      <c r="B11" s="9" t="s">
        <v>98</v>
      </c>
      <c r="C11" s="96" t="s">
        <v>90</v>
      </c>
      <c r="D11" s="96"/>
      <c r="E11" s="96"/>
      <c r="F11" s="103"/>
      <c r="G11" s="103"/>
      <c r="H11" s="103"/>
      <c r="I11" s="5"/>
      <c r="J11" s="62"/>
    </row>
    <row r="12" spans="1:12" s="18" customFormat="1" ht="7.5" customHeight="1" x14ac:dyDescent="0.25">
      <c r="A12" s="4"/>
      <c r="B12" s="7"/>
      <c r="C12" s="7"/>
      <c r="D12" s="7"/>
      <c r="E12" s="7"/>
      <c r="F12" s="7"/>
      <c r="G12" s="7"/>
      <c r="H12" s="7"/>
      <c r="I12" s="5"/>
      <c r="J12" s="62"/>
    </row>
    <row r="13" spans="1:12" s="18" customFormat="1" ht="7.5" customHeight="1" x14ac:dyDescent="0.25">
      <c r="A13" s="4"/>
      <c r="B13" s="7"/>
      <c r="C13" s="39" t="s">
        <v>87</v>
      </c>
      <c r="D13" s="39" t="s">
        <v>88</v>
      </c>
      <c r="E13" s="39" t="s">
        <v>86</v>
      </c>
      <c r="F13" s="7"/>
      <c r="G13" s="7"/>
      <c r="H13" s="7"/>
      <c r="I13" s="5"/>
      <c r="J13" s="62"/>
    </row>
    <row r="14" spans="1:12" s="18" customFormat="1" ht="16.5" thickBot="1" x14ac:dyDescent="0.3">
      <c r="A14" s="4"/>
      <c r="B14" s="9" t="s">
        <v>66</v>
      </c>
      <c r="C14" s="42">
        <v>10</v>
      </c>
      <c r="D14" s="42">
        <v>30</v>
      </c>
      <c r="E14" s="40">
        <f>IF(AND(C14&lt;&gt;"",D14&lt;&gt;""),TIME(0,C14,D14),"")</f>
        <v>7.2916666666666659E-3</v>
      </c>
      <c r="F14" s="103"/>
      <c r="G14" s="103"/>
      <c r="H14" s="103"/>
      <c r="I14" s="5"/>
      <c r="J14" s="62"/>
    </row>
    <row r="15" spans="1:12" s="18" customFormat="1" ht="21" customHeight="1" x14ac:dyDescent="0.25">
      <c r="A15" s="4"/>
      <c r="B15" s="9"/>
      <c r="C15" s="66"/>
      <c r="D15" s="66"/>
      <c r="E15" s="66"/>
      <c r="F15" s="64"/>
      <c r="G15" s="64"/>
      <c r="H15" s="64"/>
      <c r="I15" s="5"/>
      <c r="J15" s="62"/>
    </row>
    <row r="16" spans="1:12" s="18" customFormat="1" ht="15.75" x14ac:dyDescent="0.25">
      <c r="A16" s="4"/>
      <c r="B16" s="105" t="s">
        <v>171</v>
      </c>
      <c r="C16" s="106"/>
      <c r="D16" s="106"/>
      <c r="E16" s="106"/>
      <c r="F16" s="107"/>
      <c r="G16" s="67"/>
      <c r="H16" s="64"/>
      <c r="I16" s="5"/>
      <c r="J16" s="62"/>
    </row>
    <row r="17" spans="1:12" s="18" customFormat="1" ht="15.75" x14ac:dyDescent="0.25">
      <c r="A17" s="4"/>
      <c r="B17" s="108"/>
      <c r="C17" s="109"/>
      <c r="D17" s="109"/>
      <c r="E17" s="109"/>
      <c r="F17" s="110"/>
      <c r="G17" s="67"/>
      <c r="H17" s="68" t="s">
        <v>33</v>
      </c>
      <c r="I17" s="5"/>
      <c r="J17" s="62"/>
    </row>
    <row r="18" spans="1:12" s="18" customFormat="1" ht="15.75" x14ac:dyDescent="0.25">
      <c r="A18" s="4"/>
      <c r="B18" s="111"/>
      <c r="C18" s="112"/>
      <c r="D18" s="112"/>
      <c r="E18" s="112"/>
      <c r="F18" s="113"/>
      <c r="G18" s="67"/>
      <c r="H18" s="64"/>
      <c r="I18" s="5"/>
      <c r="J18" s="62"/>
    </row>
    <row r="19" spans="1:12" s="18" customFormat="1" ht="18" customHeight="1" x14ac:dyDescent="0.25">
      <c r="A19" s="4"/>
      <c r="B19" s="7"/>
      <c r="C19" s="7"/>
      <c r="D19" s="7"/>
      <c r="E19" s="7"/>
      <c r="F19" s="7"/>
      <c r="G19" s="7"/>
      <c r="H19" s="7"/>
      <c r="I19" s="5"/>
      <c r="J19" s="62"/>
    </row>
    <row r="20" spans="1:12" s="18" customFormat="1" ht="15.75" x14ac:dyDescent="0.25">
      <c r="A20" s="4"/>
      <c r="B20" s="10" t="s">
        <v>100</v>
      </c>
      <c r="C20" s="59"/>
      <c r="D20" s="59"/>
      <c r="E20" s="59"/>
      <c r="F20" s="7"/>
      <c r="G20" s="7"/>
      <c r="H20" s="7"/>
      <c r="I20" s="5"/>
      <c r="J20" s="62"/>
    </row>
    <row r="21" spans="1:12" ht="7.5" customHeight="1" x14ac:dyDescent="0.25">
      <c r="A21" s="4"/>
      <c r="B21" s="7"/>
      <c r="C21" s="7"/>
      <c r="D21" s="7"/>
      <c r="E21" s="7"/>
      <c r="F21" s="7"/>
      <c r="G21" s="7"/>
      <c r="H21" s="7"/>
      <c r="I21" s="5"/>
      <c r="K21" s="19"/>
      <c r="L21" s="19"/>
    </row>
    <row r="22" spans="1:12" s="18" customFormat="1" ht="15.75" x14ac:dyDescent="0.25">
      <c r="A22" s="4"/>
      <c r="B22" s="10"/>
      <c r="C22" s="20" t="s">
        <v>42</v>
      </c>
      <c r="D22" s="20" t="s">
        <v>46</v>
      </c>
      <c r="E22" s="20" t="s">
        <v>47</v>
      </c>
      <c r="F22" s="20" t="s">
        <v>101</v>
      </c>
      <c r="G22" s="7"/>
      <c r="H22" s="7"/>
      <c r="I22" s="5"/>
      <c r="J22" s="62"/>
    </row>
    <row r="23" spans="1:12" s="18" customFormat="1" x14ac:dyDescent="0.25">
      <c r="A23" s="4"/>
      <c r="B23" s="9" t="s">
        <v>129</v>
      </c>
      <c r="C23" s="33" t="s">
        <v>135</v>
      </c>
      <c r="D23" s="32"/>
      <c r="E23" s="32"/>
      <c r="F23" s="49" t="s">
        <v>77</v>
      </c>
      <c r="G23" s="7"/>
      <c r="H23" s="7"/>
      <c r="I23" s="5"/>
      <c r="J23" s="62"/>
    </row>
    <row r="24" spans="1:12" s="18" customFormat="1" x14ac:dyDescent="0.25">
      <c r="A24" s="4"/>
      <c r="B24" s="9" t="s">
        <v>130</v>
      </c>
      <c r="C24" s="33" t="s">
        <v>135</v>
      </c>
      <c r="D24" s="32"/>
      <c r="E24" s="32"/>
      <c r="F24" s="49" t="s">
        <v>33</v>
      </c>
      <c r="G24" s="7"/>
      <c r="H24" s="7"/>
      <c r="I24" s="5"/>
      <c r="J24" s="62"/>
    </row>
    <row r="25" spans="1:12" s="18" customFormat="1" x14ac:dyDescent="0.25">
      <c r="A25" s="4"/>
      <c r="B25" s="9" t="s">
        <v>131</v>
      </c>
      <c r="C25" s="33" t="s">
        <v>135</v>
      </c>
      <c r="D25" s="32"/>
      <c r="E25" s="32"/>
      <c r="F25" s="49" t="s">
        <v>33</v>
      </c>
      <c r="G25" s="7"/>
      <c r="H25" s="7"/>
      <c r="I25" s="5"/>
      <c r="J25" s="62"/>
    </row>
    <row r="26" spans="1:12" s="18" customFormat="1" x14ac:dyDescent="0.25">
      <c r="A26" s="4"/>
      <c r="B26" s="9" t="s">
        <v>132</v>
      </c>
      <c r="C26" s="33" t="s">
        <v>135</v>
      </c>
      <c r="D26" s="32"/>
      <c r="E26" s="32"/>
      <c r="F26" s="49" t="s">
        <v>77</v>
      </c>
      <c r="G26" s="7"/>
      <c r="H26" s="7"/>
      <c r="I26" s="5"/>
      <c r="J26" s="62"/>
    </row>
    <row r="27" spans="1:12" s="18" customFormat="1" x14ac:dyDescent="0.25">
      <c r="A27" s="4"/>
      <c r="B27" s="9" t="s">
        <v>133</v>
      </c>
      <c r="C27" s="33" t="s">
        <v>151</v>
      </c>
      <c r="D27" s="32" t="s">
        <v>152</v>
      </c>
      <c r="E27" s="32" t="s">
        <v>49</v>
      </c>
      <c r="F27" s="49" t="s">
        <v>33</v>
      </c>
      <c r="G27" s="7"/>
      <c r="H27" s="7"/>
      <c r="I27" s="5"/>
      <c r="J27" s="62"/>
    </row>
    <row r="28" spans="1:12" s="18" customFormat="1" x14ac:dyDescent="0.25">
      <c r="A28" s="4"/>
      <c r="B28" s="9" t="s">
        <v>134</v>
      </c>
      <c r="C28" s="33" t="s">
        <v>156</v>
      </c>
      <c r="D28" s="32" t="s">
        <v>157</v>
      </c>
      <c r="E28" s="32" t="s">
        <v>99</v>
      </c>
      <c r="F28" s="49" t="s">
        <v>33</v>
      </c>
      <c r="G28" s="7"/>
      <c r="H28" s="7"/>
      <c r="I28" s="5"/>
      <c r="J28" s="62"/>
    </row>
    <row r="29" spans="1:12" s="18" customFormat="1" x14ac:dyDescent="0.25">
      <c r="A29" s="4"/>
      <c r="B29" s="9" t="s">
        <v>105</v>
      </c>
      <c r="C29" s="33" t="s">
        <v>153</v>
      </c>
      <c r="D29" s="32" t="s">
        <v>154</v>
      </c>
      <c r="E29" s="32" t="s">
        <v>155</v>
      </c>
      <c r="F29" s="49" t="s">
        <v>33</v>
      </c>
      <c r="G29" s="7"/>
      <c r="H29" s="7"/>
      <c r="I29" s="5"/>
      <c r="J29" s="62"/>
    </row>
    <row r="30" spans="1:12" s="18" customFormat="1" ht="7.5" customHeight="1" x14ac:dyDescent="0.25">
      <c r="A30" s="4"/>
      <c r="B30" s="7"/>
      <c r="C30" s="7"/>
      <c r="D30" s="7"/>
      <c r="E30" s="7"/>
      <c r="F30" s="7"/>
      <c r="G30" s="7"/>
      <c r="H30" s="7"/>
      <c r="I30" s="5"/>
      <c r="J30" s="62"/>
    </row>
    <row r="31" spans="1:12" s="18" customFormat="1" ht="15.75" x14ac:dyDescent="0.25">
      <c r="A31" s="4"/>
      <c r="B31" s="10" t="s">
        <v>102</v>
      </c>
      <c r="C31" s="59"/>
      <c r="D31" s="59"/>
      <c r="E31" s="59"/>
      <c r="F31" s="7"/>
      <c r="G31" s="7"/>
      <c r="H31" s="7"/>
      <c r="I31" s="5"/>
      <c r="J31" s="62"/>
    </row>
    <row r="32" spans="1:12" ht="7.5" customHeight="1" x14ac:dyDescent="0.25">
      <c r="A32" s="4"/>
      <c r="B32" s="7"/>
      <c r="C32" s="7"/>
      <c r="D32" s="7"/>
      <c r="E32" s="7"/>
      <c r="F32" s="7"/>
      <c r="G32" s="7"/>
      <c r="H32" s="7"/>
      <c r="I32" s="5"/>
      <c r="K32" s="19"/>
      <c r="L32" s="19"/>
    </row>
    <row r="33" spans="1:10" s="18" customFormat="1" ht="15.75" x14ac:dyDescent="0.25">
      <c r="A33" s="4"/>
      <c r="B33" s="10"/>
      <c r="C33" s="20" t="s">
        <v>42</v>
      </c>
      <c r="D33" s="20" t="s">
        <v>46</v>
      </c>
      <c r="E33" s="20" t="s">
        <v>106</v>
      </c>
      <c r="F33" s="20" t="s">
        <v>101</v>
      </c>
      <c r="G33" s="7"/>
      <c r="H33" s="7"/>
      <c r="I33" s="5"/>
      <c r="J33" s="62"/>
    </row>
    <row r="34" spans="1:10" s="18" customFormat="1" ht="22.5" x14ac:dyDescent="0.25">
      <c r="A34" s="4"/>
      <c r="B34" s="9" t="s">
        <v>108</v>
      </c>
      <c r="C34" s="33" t="s">
        <v>158</v>
      </c>
      <c r="D34" s="32" t="s">
        <v>159</v>
      </c>
      <c r="E34" s="32" t="s">
        <v>160</v>
      </c>
      <c r="F34" s="49" t="s">
        <v>33</v>
      </c>
      <c r="G34" s="7"/>
      <c r="H34" s="7"/>
      <c r="I34" s="5"/>
      <c r="J34" s="62"/>
    </row>
    <row r="35" spans="1:10" s="18" customFormat="1" x14ac:dyDescent="0.25">
      <c r="A35" s="4"/>
      <c r="B35" s="9" t="s">
        <v>107</v>
      </c>
      <c r="C35" s="33" t="s">
        <v>172</v>
      </c>
      <c r="D35" s="32" t="s">
        <v>161</v>
      </c>
      <c r="E35" s="32" t="s">
        <v>162</v>
      </c>
      <c r="F35" s="49" t="s">
        <v>33</v>
      </c>
      <c r="G35" s="7"/>
      <c r="H35" s="7"/>
      <c r="I35" s="5"/>
      <c r="J35" s="62"/>
    </row>
    <row r="36" spans="1:10" s="18" customFormat="1" ht="7.5" customHeight="1" x14ac:dyDescent="0.25">
      <c r="A36" s="4"/>
      <c r="B36" s="7"/>
      <c r="C36" s="7"/>
      <c r="D36" s="7"/>
      <c r="E36" s="7"/>
      <c r="F36" s="7"/>
      <c r="G36" s="7"/>
      <c r="H36" s="7"/>
      <c r="I36" s="5"/>
      <c r="J36" s="62"/>
    </row>
    <row r="37" spans="1:10" s="18" customFormat="1" ht="15.75" x14ac:dyDescent="0.25">
      <c r="A37" s="4"/>
      <c r="B37" s="10" t="s">
        <v>103</v>
      </c>
      <c r="C37" s="59"/>
      <c r="D37" s="59"/>
      <c r="E37" s="59"/>
      <c r="F37" s="7"/>
      <c r="G37" s="7"/>
      <c r="H37" s="7"/>
      <c r="I37" s="5"/>
      <c r="J37" s="62"/>
    </row>
    <row r="38" spans="1:10" s="18" customFormat="1" ht="7.5" customHeight="1" x14ac:dyDescent="0.25">
      <c r="A38" s="4"/>
      <c r="B38" s="7"/>
      <c r="C38" s="7"/>
      <c r="D38" s="7"/>
      <c r="E38" s="7"/>
      <c r="F38" s="7"/>
      <c r="G38" s="7"/>
      <c r="H38" s="7"/>
      <c r="I38" s="5"/>
      <c r="J38" s="62"/>
    </row>
    <row r="39" spans="1:10" s="18" customFormat="1" ht="15.75" x14ac:dyDescent="0.25">
      <c r="A39" s="4"/>
      <c r="B39" s="10"/>
      <c r="C39" s="20" t="s">
        <v>42</v>
      </c>
      <c r="D39" s="20" t="s">
        <v>46</v>
      </c>
      <c r="E39" s="20" t="s">
        <v>106</v>
      </c>
      <c r="F39" s="20" t="s">
        <v>43</v>
      </c>
      <c r="G39" s="7"/>
      <c r="H39" s="7"/>
      <c r="I39" s="5"/>
      <c r="J39" s="62"/>
    </row>
    <row r="40" spans="1:10" s="18" customFormat="1" x14ac:dyDescent="0.25">
      <c r="A40" s="4"/>
      <c r="B40" s="9" t="s">
        <v>74</v>
      </c>
      <c r="C40" s="33" t="s">
        <v>135</v>
      </c>
      <c r="D40" s="32"/>
      <c r="E40" s="32"/>
      <c r="F40" s="49" t="s">
        <v>33</v>
      </c>
      <c r="G40" s="7"/>
      <c r="H40" s="7"/>
      <c r="I40" s="5"/>
      <c r="J40" s="62"/>
    </row>
    <row r="41" spans="1:10" s="18" customFormat="1" x14ac:dyDescent="0.25">
      <c r="A41" s="4"/>
      <c r="B41" s="9" t="s">
        <v>136</v>
      </c>
      <c r="C41" s="33" t="s">
        <v>135</v>
      </c>
      <c r="D41" s="32"/>
      <c r="E41" s="32"/>
      <c r="F41" s="49" t="s">
        <v>33</v>
      </c>
      <c r="G41" s="7"/>
      <c r="H41" s="7"/>
      <c r="I41" s="5"/>
      <c r="J41" s="62"/>
    </row>
    <row r="42" spans="1:10" s="18" customFormat="1" x14ac:dyDescent="0.25">
      <c r="A42" s="4"/>
      <c r="B42" s="9" t="s">
        <v>136</v>
      </c>
      <c r="C42" s="33" t="s">
        <v>135</v>
      </c>
      <c r="D42" s="32"/>
      <c r="E42" s="32"/>
      <c r="F42" s="49" t="s">
        <v>33</v>
      </c>
      <c r="G42" s="7"/>
      <c r="H42" s="7"/>
      <c r="I42" s="5"/>
      <c r="J42" s="62"/>
    </row>
    <row r="43" spans="1:10" s="18" customFormat="1" x14ac:dyDescent="0.25">
      <c r="A43" s="4"/>
      <c r="B43" s="9" t="s">
        <v>138</v>
      </c>
      <c r="C43" s="33" t="s">
        <v>135</v>
      </c>
      <c r="D43" s="32"/>
      <c r="E43" s="32"/>
      <c r="F43" s="49" t="s">
        <v>33</v>
      </c>
      <c r="G43" s="7"/>
      <c r="H43" s="7"/>
      <c r="I43" s="5"/>
      <c r="J43" s="62"/>
    </row>
    <row r="44" spans="1:10" s="18" customFormat="1" x14ac:dyDescent="0.25">
      <c r="A44" s="4"/>
      <c r="B44" s="9" t="s">
        <v>137</v>
      </c>
      <c r="C44" s="33" t="s">
        <v>135</v>
      </c>
      <c r="D44" s="32"/>
      <c r="E44" s="32"/>
      <c r="F44" s="49" t="s">
        <v>33</v>
      </c>
      <c r="G44" s="7"/>
      <c r="H44" s="7"/>
      <c r="I44" s="5"/>
      <c r="J44" s="62"/>
    </row>
    <row r="45" spans="1:10" x14ac:dyDescent="0.25">
      <c r="A45" s="4"/>
      <c r="B45" s="9" t="s">
        <v>75</v>
      </c>
      <c r="C45" s="50"/>
      <c r="D45" s="51"/>
      <c r="E45" s="51"/>
      <c r="F45" s="49"/>
      <c r="G45" s="7"/>
      <c r="H45" s="7"/>
      <c r="I45" s="5"/>
    </row>
    <row r="46" spans="1:10" x14ac:dyDescent="0.25">
      <c r="A46" s="4"/>
      <c r="B46" s="9" t="s">
        <v>75</v>
      </c>
      <c r="C46" s="50"/>
      <c r="D46" s="51"/>
      <c r="E46" s="51"/>
      <c r="F46" s="49"/>
      <c r="G46" s="7"/>
      <c r="H46" s="7"/>
      <c r="I46" s="5"/>
    </row>
    <row r="47" spans="1:10" s="18" customFormat="1" ht="7.5" customHeight="1" x14ac:dyDescent="0.25">
      <c r="A47" s="4"/>
      <c r="B47" s="7"/>
      <c r="C47" s="7"/>
      <c r="D47" s="7"/>
      <c r="E47" s="7"/>
      <c r="F47" s="7"/>
      <c r="G47" s="7"/>
      <c r="H47" s="7"/>
      <c r="I47" s="5"/>
      <c r="J47" s="62"/>
    </row>
    <row r="48" spans="1:10" s="18" customFormat="1" ht="15.75" x14ac:dyDescent="0.25">
      <c r="A48" s="4"/>
      <c r="B48" s="10" t="s">
        <v>104</v>
      </c>
      <c r="C48" s="59"/>
      <c r="D48" s="59"/>
      <c r="E48" s="59"/>
      <c r="F48" s="7"/>
      <c r="G48" s="7"/>
      <c r="H48" s="7"/>
      <c r="I48" s="5"/>
      <c r="J48" s="62"/>
    </row>
    <row r="49" spans="1:10" s="18" customFormat="1" ht="7.5" customHeight="1" x14ac:dyDescent="0.25">
      <c r="A49" s="4"/>
      <c r="B49" s="7"/>
      <c r="C49" s="7"/>
      <c r="D49" s="7"/>
      <c r="E49" s="7"/>
      <c r="F49" s="7"/>
      <c r="G49" s="7"/>
      <c r="H49" s="7"/>
      <c r="I49" s="5"/>
      <c r="J49" s="62"/>
    </row>
    <row r="50" spans="1:10" x14ac:dyDescent="0.25">
      <c r="A50" s="4"/>
      <c r="B50" s="104" t="s">
        <v>76</v>
      </c>
      <c r="C50" s="73"/>
      <c r="D50" s="74"/>
      <c r="E50" s="74"/>
      <c r="F50" s="74"/>
      <c r="G50" s="74"/>
      <c r="H50" s="75"/>
      <c r="I50" s="5"/>
    </row>
    <row r="51" spans="1:10" x14ac:dyDescent="0.25">
      <c r="A51" s="4"/>
      <c r="B51" s="104"/>
      <c r="C51" s="76"/>
      <c r="D51" s="77"/>
      <c r="E51" s="77"/>
      <c r="F51" s="77"/>
      <c r="G51" s="77"/>
      <c r="H51" s="78"/>
      <c r="I51" s="5"/>
    </row>
    <row r="52" spans="1:10" x14ac:dyDescent="0.25">
      <c r="A52" s="4"/>
      <c r="B52" s="7"/>
      <c r="C52" s="79"/>
      <c r="D52" s="80"/>
      <c r="E52" s="80"/>
      <c r="F52" s="80"/>
      <c r="G52" s="80"/>
      <c r="H52" s="81"/>
      <c r="I52" s="5"/>
    </row>
    <row r="53" spans="1:10" ht="7.5" customHeight="1" x14ac:dyDescent="0.25">
      <c r="A53" s="4"/>
      <c r="B53" s="7"/>
      <c r="C53" s="7"/>
      <c r="D53" s="7"/>
      <c r="E53" s="7"/>
      <c r="F53" s="7"/>
      <c r="G53" s="7"/>
      <c r="H53" s="7"/>
      <c r="I53" s="5"/>
    </row>
    <row r="54" spans="1:10" s="18" customFormat="1" ht="7.5" customHeight="1" x14ac:dyDescent="0.25">
      <c r="A54" s="4"/>
      <c r="B54" s="7"/>
      <c r="C54" s="7"/>
      <c r="D54" s="7"/>
      <c r="E54" s="7"/>
      <c r="F54" s="7"/>
      <c r="G54" s="7"/>
      <c r="H54" s="7"/>
      <c r="I54" s="5"/>
      <c r="J54" s="62"/>
    </row>
    <row r="55" spans="1:10" x14ac:dyDescent="0.25">
      <c r="A55" s="4"/>
      <c r="B55" s="104" t="s">
        <v>64</v>
      </c>
      <c r="C55" s="73"/>
      <c r="D55" s="74"/>
      <c r="E55" s="74"/>
      <c r="F55" s="74"/>
      <c r="G55" s="74"/>
      <c r="H55" s="75"/>
      <c r="I55" s="5"/>
    </row>
    <row r="56" spans="1:10" x14ac:dyDescent="0.25">
      <c r="A56" s="4"/>
      <c r="B56" s="104"/>
      <c r="C56" s="76"/>
      <c r="D56" s="77"/>
      <c r="E56" s="77"/>
      <c r="F56" s="77"/>
      <c r="G56" s="77"/>
      <c r="H56" s="78"/>
      <c r="I56" s="5"/>
    </row>
    <row r="57" spans="1:10" x14ac:dyDescent="0.25">
      <c r="A57" s="4"/>
      <c r="B57" s="7"/>
      <c r="C57" s="79"/>
      <c r="D57" s="80"/>
      <c r="E57" s="80"/>
      <c r="F57" s="80"/>
      <c r="G57" s="80"/>
      <c r="H57" s="81"/>
      <c r="I57" s="5"/>
    </row>
    <row r="58" spans="1:10" ht="7.5" customHeight="1" x14ac:dyDescent="0.25">
      <c r="A58" s="4"/>
      <c r="B58" s="7"/>
      <c r="C58" s="7"/>
      <c r="D58" s="7"/>
      <c r="E58" s="7"/>
      <c r="F58" s="7"/>
      <c r="G58" s="7"/>
      <c r="H58" s="7"/>
      <c r="I58" s="5"/>
    </row>
    <row r="59" spans="1:10" x14ac:dyDescent="0.25">
      <c r="A59" s="4"/>
      <c r="B59" s="104" t="s">
        <v>78</v>
      </c>
      <c r="C59" s="73" t="s">
        <v>139</v>
      </c>
      <c r="D59" s="74"/>
      <c r="E59" s="74"/>
      <c r="F59" s="74"/>
      <c r="G59" s="74"/>
      <c r="H59" s="75"/>
      <c r="I59" s="5"/>
    </row>
    <row r="60" spans="1:10" x14ac:dyDescent="0.25">
      <c r="A60" s="4"/>
      <c r="B60" s="104"/>
      <c r="C60" s="76"/>
      <c r="D60" s="77"/>
      <c r="E60" s="77"/>
      <c r="F60" s="77"/>
      <c r="G60" s="77"/>
      <c r="H60" s="78"/>
      <c r="I60" s="5"/>
    </row>
    <row r="61" spans="1:10" x14ac:dyDescent="0.25">
      <c r="A61" s="4"/>
      <c r="B61" s="7"/>
      <c r="C61" s="79"/>
      <c r="D61" s="80"/>
      <c r="E61" s="80"/>
      <c r="F61" s="80"/>
      <c r="G61" s="80"/>
      <c r="H61" s="81"/>
      <c r="I61" s="5"/>
    </row>
    <row r="62" spans="1:10" x14ac:dyDescent="0.25">
      <c r="A62" s="4"/>
      <c r="B62" s="7"/>
      <c r="C62" s="7"/>
      <c r="D62" s="7"/>
      <c r="E62" s="7"/>
      <c r="F62" s="7"/>
      <c r="G62" s="7"/>
      <c r="H62" s="7"/>
      <c r="I62" s="5"/>
    </row>
    <row r="63" spans="1:10" ht="7.5" customHeight="1" thickBot="1" x14ac:dyDescent="0.3">
      <c r="A63" s="14"/>
      <c r="B63" s="15"/>
      <c r="C63" s="15"/>
      <c r="D63" s="15"/>
      <c r="E63" s="15"/>
      <c r="F63" s="15"/>
      <c r="G63" s="15"/>
      <c r="H63" s="15"/>
      <c r="I63" s="16"/>
    </row>
    <row r="64" spans="1:10" x14ac:dyDescent="0.25"/>
    <row r="65" x14ac:dyDescent="0.25"/>
  </sheetData>
  <sheetProtection algorithmName="SHA-512" hashValue="dfBYtNAertGKv3+C9PiW8bSoBm0Bhi4EQBtj72d8qVWtpNbeDlDU6XYu95zM++gOsokj/6jpX2Vm914bpxNpSw==" saltValue="sD9YdkhIx/CWdWvlZWdZ7g==" spinCount="100000" sheet="1" objects="1" scenarios="1"/>
  <customSheetViews>
    <customSheetView guid="{36FCDE50-A21B-4C09-A67A-58EE7C130F3F}" scale="98" hiddenRows="1" hiddenColumns="1">
      <selection activeCell="B2" sqref="B2:G2"/>
      <pageMargins left="0.7" right="0.7" top="0.78740157499999996" bottom="0.78740157499999996" header="0.3" footer="0.3"/>
      <pageSetup paperSize="9" scale="71" orientation="portrait" r:id="rId1"/>
    </customSheetView>
  </customSheetViews>
  <mergeCells count="19">
    <mergeCell ref="B55:B56"/>
    <mergeCell ref="C55:H57"/>
    <mergeCell ref="C11:E11"/>
    <mergeCell ref="F11:H11"/>
    <mergeCell ref="C59:H61"/>
    <mergeCell ref="B50:B51"/>
    <mergeCell ref="C50:H52"/>
    <mergeCell ref="B59:B60"/>
    <mergeCell ref="B16:F18"/>
    <mergeCell ref="B2:H2"/>
    <mergeCell ref="C6:E6"/>
    <mergeCell ref="F6:H6"/>
    <mergeCell ref="C7:E7"/>
    <mergeCell ref="F7:H7"/>
    <mergeCell ref="C10:E10"/>
    <mergeCell ref="F10:H10"/>
    <mergeCell ref="C9:E9"/>
    <mergeCell ref="C8:E8"/>
    <mergeCell ref="F14:H14"/>
  </mergeCells>
  <conditionalFormatting sqref="C10:E10 C24:E24 C25 C28:E29">
    <cfRule type="expression" dxfId="31" priority="79">
      <formula>#REF!</formula>
    </cfRule>
  </conditionalFormatting>
  <conditionalFormatting sqref="D22:E22">
    <cfRule type="cellIs" dxfId="30" priority="80" operator="equal">
      <formula>"Nein"</formula>
    </cfRule>
    <cfRule type="cellIs" dxfId="29" priority="81" operator="equal">
      <formula>"Ja"</formula>
    </cfRule>
    <cfRule type="colorScale" priority="82">
      <colorScale>
        <cfvo type="min"/>
        <cfvo type="max"/>
        <color rgb="FFFF7128"/>
        <color rgb="FFFFEF9C"/>
      </colorScale>
    </cfRule>
  </conditionalFormatting>
  <conditionalFormatting sqref="F22">
    <cfRule type="cellIs" dxfId="28" priority="52" operator="equal">
      <formula>"Nein"</formula>
    </cfRule>
    <cfRule type="cellIs" dxfId="27" priority="53" operator="equal">
      <formula>"Ja"</formula>
    </cfRule>
    <cfRule type="colorScale" priority="54">
      <colorScale>
        <cfvo type="min"/>
        <cfvo type="max"/>
        <color rgb="FFFF7128"/>
        <color rgb="FFFFEF9C"/>
      </colorScale>
    </cfRule>
  </conditionalFormatting>
  <conditionalFormatting sqref="C42:E42">
    <cfRule type="expression" dxfId="26" priority="47">
      <formula>#REF!</formula>
    </cfRule>
  </conditionalFormatting>
  <conditionalFormatting sqref="D39:E39">
    <cfRule type="cellIs" dxfId="25" priority="41" operator="equal">
      <formula>"Nein"</formula>
    </cfRule>
    <cfRule type="cellIs" dxfId="24" priority="42" operator="equal">
      <formula>"Ja"</formula>
    </cfRule>
    <cfRule type="colorScale" priority="43">
      <colorScale>
        <cfvo type="min"/>
        <cfvo type="max"/>
        <color rgb="FFFF7128"/>
        <color rgb="FFFFEF9C"/>
      </colorScale>
    </cfRule>
  </conditionalFormatting>
  <conditionalFormatting sqref="F39">
    <cfRule type="cellIs" dxfId="23" priority="38" operator="equal">
      <formula>"Nein"</formula>
    </cfRule>
    <cfRule type="cellIs" dxfId="22" priority="39" operator="equal">
      <formula>"Ja"</formula>
    </cfRule>
    <cfRule type="colorScale" priority="40">
      <colorScale>
        <cfvo type="min"/>
        <cfvo type="max"/>
        <color rgb="FFFF7128"/>
        <color rgb="FFFFEF9C"/>
      </colorScale>
    </cfRule>
  </conditionalFormatting>
  <conditionalFormatting sqref="C27:E27">
    <cfRule type="expression" dxfId="21" priority="27">
      <formula>#REF!</formula>
    </cfRule>
  </conditionalFormatting>
  <conditionalFormatting sqref="C26:E26">
    <cfRule type="expression" dxfId="20" priority="26">
      <formula>#REF!</formula>
    </cfRule>
  </conditionalFormatting>
  <conditionalFormatting sqref="D25:E25">
    <cfRule type="expression" dxfId="19" priority="25">
      <formula>#REF!</formula>
    </cfRule>
  </conditionalFormatting>
  <conditionalFormatting sqref="C34:E34 C35">
    <cfRule type="expression" dxfId="18" priority="21">
      <formula>#REF!</formula>
    </cfRule>
  </conditionalFormatting>
  <conditionalFormatting sqref="D33:E33">
    <cfRule type="cellIs" dxfId="17" priority="22" operator="equal">
      <formula>"Nein"</formula>
    </cfRule>
    <cfRule type="cellIs" dxfId="16" priority="23" operator="equal">
      <formula>"Ja"</formula>
    </cfRule>
    <cfRule type="colorScale" priority="24">
      <colorScale>
        <cfvo type="min"/>
        <cfvo type="max"/>
        <color rgb="FFFF7128"/>
        <color rgb="FFFFEF9C"/>
      </colorScale>
    </cfRule>
  </conditionalFormatting>
  <conditionalFormatting sqref="F33">
    <cfRule type="cellIs" dxfId="15" priority="18" operator="equal">
      <formula>"Nein"</formula>
    </cfRule>
    <cfRule type="cellIs" dxfId="14" priority="19" operator="equal">
      <formula>"Ja"</formula>
    </cfRule>
    <cfRule type="colorScale" priority="20">
      <colorScale>
        <cfvo type="min"/>
        <cfvo type="max"/>
        <color rgb="FFFF7128"/>
        <color rgb="FFFFEF9C"/>
      </colorScale>
    </cfRule>
  </conditionalFormatting>
  <conditionalFormatting sqref="D35:E35">
    <cfRule type="expression" dxfId="13" priority="17">
      <formula>#REF!</formula>
    </cfRule>
  </conditionalFormatting>
  <conditionalFormatting sqref="C11:E11">
    <cfRule type="expression" dxfId="12" priority="14">
      <formula>#REF!</formula>
    </cfRule>
  </conditionalFormatting>
  <conditionalFormatting sqref="D46:E46">
    <cfRule type="expression" dxfId="11" priority="13">
      <formula>#REF!</formula>
    </cfRule>
  </conditionalFormatting>
  <conditionalFormatting sqref="C46">
    <cfRule type="expression" dxfId="10" priority="12">
      <formula>#REF!</formula>
    </cfRule>
  </conditionalFormatting>
  <conditionalFormatting sqref="D45:E45">
    <cfRule type="expression" dxfId="9" priority="11">
      <formula>#REF!</formula>
    </cfRule>
  </conditionalFormatting>
  <conditionalFormatting sqref="C45">
    <cfRule type="expression" dxfId="8" priority="10">
      <formula>#REF!</formula>
    </cfRule>
  </conditionalFormatting>
  <conditionalFormatting sqref="C23:E23">
    <cfRule type="expression" dxfId="7" priority="9">
      <formula>#REF!</formula>
    </cfRule>
  </conditionalFormatting>
  <conditionalFormatting sqref="C40">
    <cfRule type="expression" dxfId="6" priority="8">
      <formula>#REF!</formula>
    </cfRule>
  </conditionalFormatting>
  <conditionalFormatting sqref="E40">
    <cfRule type="expression" dxfId="5" priority="7">
      <formula>#REF!</formula>
    </cfRule>
  </conditionalFormatting>
  <conditionalFormatting sqref="E41">
    <cfRule type="expression" dxfId="4" priority="6">
      <formula>#REF!</formula>
    </cfRule>
  </conditionalFormatting>
  <conditionalFormatting sqref="D41">
    <cfRule type="expression" dxfId="3" priority="5">
      <formula>#REF!</formula>
    </cfRule>
  </conditionalFormatting>
  <conditionalFormatting sqref="D40">
    <cfRule type="expression" dxfId="2" priority="4">
      <formula>#REF!</formula>
    </cfRule>
  </conditionalFormatting>
  <conditionalFormatting sqref="C41">
    <cfRule type="expression" dxfId="1" priority="2">
      <formula>#REF!</formula>
    </cfRule>
  </conditionalFormatting>
  <conditionalFormatting sqref="C43:E44">
    <cfRule type="expression" dxfId="0" priority="1">
      <formula>#REF!</formula>
    </cfRule>
  </conditionalFormatting>
  <dataValidations count="3">
    <dataValidation type="whole" allowBlank="1" showInputMessage="1" showErrorMessage="1" sqref="C14:D15 E15" xr:uid="{00000000-0002-0000-0200-000000000000}">
      <formula1>0</formula1>
      <formula2>59</formula2>
    </dataValidation>
    <dataValidation type="list" allowBlank="1" showInputMessage="1" showErrorMessage="1" sqref="F34:F35 F23:F29 H17 F40:F46" xr:uid="{00000000-0002-0000-0200-000001000000}">
      <formula1>JaNein</formula1>
    </dataValidation>
    <dataValidation type="list" allowBlank="1" showInputMessage="1" showErrorMessage="1" sqref="C10:E11" xr:uid="{00000000-0002-0000-0200-000002000000}">
      <formula1>Zieleingabe</formula1>
    </dataValidation>
  </dataValidations>
  <printOptions horizontalCentered="1"/>
  <pageMargins left="0.7" right="0.7" top="0.78740157499999996" bottom="0.78740157499999996" header="0.3" footer="0.3"/>
  <pageSetup paperSize="9" scale="90"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6"/>
  <sheetViews>
    <sheetView workbookViewId="0">
      <selection activeCell="G24" sqref="G24"/>
    </sheetView>
  </sheetViews>
  <sheetFormatPr baseColWidth="10" defaultRowHeight="15" x14ac:dyDescent="0.25"/>
  <cols>
    <col min="1" max="1" width="15.7109375" bestFit="1" customWidth="1"/>
    <col min="2" max="2" width="14.28515625" bestFit="1" customWidth="1"/>
    <col min="3" max="3" width="13.28515625" bestFit="1" customWidth="1"/>
    <col min="4" max="4" width="13.5703125" bestFit="1" customWidth="1"/>
  </cols>
  <sheetData>
    <row r="1" spans="1:10" x14ac:dyDescent="0.25">
      <c r="A1" s="34" t="s">
        <v>94</v>
      </c>
      <c r="B1" s="34" t="s">
        <v>34</v>
      </c>
      <c r="C1" s="34" t="s">
        <v>81</v>
      </c>
      <c r="D1" s="34" t="s">
        <v>79</v>
      </c>
      <c r="H1" s="34" t="s">
        <v>93</v>
      </c>
      <c r="J1" s="34" t="s">
        <v>43</v>
      </c>
    </row>
    <row r="2" spans="1:10" x14ac:dyDescent="0.25">
      <c r="A2" s="35" t="s">
        <v>54</v>
      </c>
      <c r="B2" s="36">
        <v>5.5555555555555558E-3</v>
      </c>
      <c r="C2" s="38" t="s">
        <v>147</v>
      </c>
      <c r="D2" s="35" t="s">
        <v>80</v>
      </c>
      <c r="H2" s="35" t="s">
        <v>83</v>
      </c>
      <c r="J2" s="35" t="s">
        <v>33</v>
      </c>
    </row>
    <row r="3" spans="1:10" x14ac:dyDescent="0.25">
      <c r="A3" s="35" t="s">
        <v>56</v>
      </c>
      <c r="B3" s="36">
        <v>5.208333333333333E-3</v>
      </c>
      <c r="C3" s="38" t="s">
        <v>147</v>
      </c>
      <c r="D3" s="35" t="s">
        <v>80</v>
      </c>
      <c r="H3" s="35" t="s">
        <v>89</v>
      </c>
      <c r="J3" s="35" t="s">
        <v>77</v>
      </c>
    </row>
    <row r="4" spans="1:10" x14ac:dyDescent="0.25">
      <c r="A4" s="35" t="s">
        <v>59</v>
      </c>
      <c r="B4" s="36">
        <v>9.8958333333333329E-3</v>
      </c>
      <c r="C4" s="38" t="s">
        <v>147</v>
      </c>
      <c r="D4" s="35" t="s">
        <v>45</v>
      </c>
      <c r="H4" s="35" t="s">
        <v>90</v>
      </c>
    </row>
    <row r="5" spans="1:10" x14ac:dyDescent="0.25">
      <c r="A5" s="35" t="s">
        <v>60</v>
      </c>
      <c r="B5" s="36">
        <v>9.7222222222222224E-3</v>
      </c>
      <c r="C5" s="38" t="s">
        <v>147</v>
      </c>
      <c r="D5" s="35" t="s">
        <v>45</v>
      </c>
      <c r="H5" s="35" t="s">
        <v>91</v>
      </c>
    </row>
    <row r="6" spans="1:10" x14ac:dyDescent="0.25">
      <c r="A6" s="35" t="s">
        <v>62</v>
      </c>
      <c r="B6" s="36">
        <v>9.5486111111111101E-3</v>
      </c>
      <c r="C6" s="38" t="s">
        <v>147</v>
      </c>
      <c r="D6" s="35" t="s">
        <v>45</v>
      </c>
      <c r="H6" s="35" t="s">
        <v>92</v>
      </c>
    </row>
    <row r="7" spans="1:10" x14ac:dyDescent="0.25">
      <c r="A7" s="35" t="s">
        <v>53</v>
      </c>
      <c r="B7" s="36">
        <v>5.208333333333333E-3</v>
      </c>
      <c r="C7" s="38" t="s">
        <v>147</v>
      </c>
      <c r="D7" s="35" t="s">
        <v>80</v>
      </c>
    </row>
    <row r="8" spans="1:10" x14ac:dyDescent="0.25">
      <c r="A8" s="35" t="s">
        <v>55</v>
      </c>
      <c r="B8" s="36">
        <v>4.8611111111111112E-3</v>
      </c>
      <c r="C8" s="38" t="s">
        <v>147</v>
      </c>
      <c r="D8" s="35" t="s">
        <v>80</v>
      </c>
    </row>
    <row r="9" spans="1:10" x14ac:dyDescent="0.25">
      <c r="A9" s="35" t="s">
        <v>57</v>
      </c>
      <c r="B9" s="36">
        <v>8.6805555555555559E-3</v>
      </c>
      <c r="C9" s="38" t="s">
        <v>147</v>
      </c>
      <c r="D9" s="35" t="s">
        <v>45</v>
      </c>
    </row>
    <row r="10" spans="1:10" x14ac:dyDescent="0.25">
      <c r="A10" s="35" t="s">
        <v>58</v>
      </c>
      <c r="B10" s="36">
        <v>8.5069444444444437E-3</v>
      </c>
      <c r="C10" s="38" t="s">
        <v>147</v>
      </c>
      <c r="D10" s="35" t="s">
        <v>45</v>
      </c>
    </row>
    <row r="11" spans="1:10" x14ac:dyDescent="0.25">
      <c r="A11" s="35" t="s">
        <v>61</v>
      </c>
      <c r="B11" s="36">
        <v>8.3333333333333332E-3</v>
      </c>
      <c r="C11" s="38" t="s">
        <v>147</v>
      </c>
      <c r="D11" s="35" t="s">
        <v>45</v>
      </c>
    </row>
    <row r="13" spans="1:10" x14ac:dyDescent="0.25">
      <c r="A13" s="34" t="s">
        <v>52</v>
      </c>
      <c r="B13" s="37" t="s">
        <v>112</v>
      </c>
      <c r="C13" s="37" t="s">
        <v>113</v>
      </c>
      <c r="D13" s="37" t="s">
        <v>148</v>
      </c>
      <c r="E13" s="37" t="s">
        <v>149</v>
      </c>
    </row>
    <row r="14" spans="1:10" x14ac:dyDescent="0.25">
      <c r="A14" s="35">
        <f t="shared" ref="A14:A19" si="0">A15+1</f>
        <v>2010</v>
      </c>
      <c r="B14" s="35" t="s">
        <v>53</v>
      </c>
      <c r="C14" s="35" t="s">
        <v>54</v>
      </c>
      <c r="D14" s="35" t="s">
        <v>53</v>
      </c>
      <c r="E14" s="35" t="s">
        <v>54</v>
      </c>
    </row>
    <row r="15" spans="1:10" x14ac:dyDescent="0.25">
      <c r="A15" s="35">
        <f t="shared" si="0"/>
        <v>2009</v>
      </c>
      <c r="B15" s="35" t="s">
        <v>53</v>
      </c>
      <c r="C15" s="35" t="s">
        <v>54</v>
      </c>
      <c r="D15" s="35" t="s">
        <v>53</v>
      </c>
      <c r="E15" s="35" t="s">
        <v>54</v>
      </c>
    </row>
    <row r="16" spans="1:10" x14ac:dyDescent="0.25">
      <c r="A16" s="35">
        <f t="shared" si="0"/>
        <v>2008</v>
      </c>
      <c r="B16" s="35" t="s">
        <v>53</v>
      </c>
      <c r="C16" s="35" t="s">
        <v>54</v>
      </c>
      <c r="D16" s="35" t="s">
        <v>55</v>
      </c>
      <c r="E16" s="35" t="s">
        <v>56</v>
      </c>
    </row>
    <row r="17" spans="1:5" x14ac:dyDescent="0.25">
      <c r="A17" s="35">
        <f t="shared" si="0"/>
        <v>2007</v>
      </c>
      <c r="B17" s="35" t="s">
        <v>55</v>
      </c>
      <c r="C17" s="35" t="s">
        <v>56</v>
      </c>
      <c r="D17" s="35" t="s">
        <v>55</v>
      </c>
      <c r="E17" s="35" t="s">
        <v>56</v>
      </c>
    </row>
    <row r="18" spans="1:5" x14ac:dyDescent="0.25">
      <c r="A18" s="35">
        <f t="shared" si="0"/>
        <v>2006</v>
      </c>
      <c r="B18" s="35" t="s">
        <v>55</v>
      </c>
      <c r="C18" s="35" t="s">
        <v>56</v>
      </c>
      <c r="D18" s="35" t="s">
        <v>57</v>
      </c>
      <c r="E18" s="35" t="s">
        <v>59</v>
      </c>
    </row>
    <row r="19" spans="1:5" x14ac:dyDescent="0.25">
      <c r="A19" s="35">
        <f t="shared" si="0"/>
        <v>2005</v>
      </c>
      <c r="B19" s="35" t="s">
        <v>57</v>
      </c>
      <c r="C19" s="35" t="s">
        <v>59</v>
      </c>
      <c r="D19" s="35" t="s">
        <v>57</v>
      </c>
      <c r="E19" s="35" t="s">
        <v>59</v>
      </c>
    </row>
    <row r="20" spans="1:5" x14ac:dyDescent="0.25">
      <c r="A20" s="35">
        <f>A21+1</f>
        <v>2004</v>
      </c>
      <c r="B20" s="35" t="s">
        <v>57</v>
      </c>
      <c r="C20" s="35" t="s">
        <v>59</v>
      </c>
      <c r="D20" s="35" t="s">
        <v>58</v>
      </c>
      <c r="E20" s="35" t="s">
        <v>60</v>
      </c>
    </row>
    <row r="21" spans="1:5" x14ac:dyDescent="0.25">
      <c r="A21" s="35">
        <f>A22+1</f>
        <v>2003</v>
      </c>
      <c r="B21" s="35" t="s">
        <v>58</v>
      </c>
      <c r="C21" s="35" t="s">
        <v>60</v>
      </c>
      <c r="D21" s="35" t="s">
        <v>58</v>
      </c>
      <c r="E21" s="35" t="s">
        <v>60</v>
      </c>
    </row>
    <row r="22" spans="1:5" x14ac:dyDescent="0.25">
      <c r="A22" s="35">
        <f>A23+1</f>
        <v>2002</v>
      </c>
      <c r="B22" s="35" t="s">
        <v>58</v>
      </c>
      <c r="C22" s="35" t="s">
        <v>60</v>
      </c>
      <c r="D22" s="35" t="s">
        <v>61</v>
      </c>
      <c r="E22" s="35" t="s">
        <v>62</v>
      </c>
    </row>
    <row r="23" spans="1:5" x14ac:dyDescent="0.25">
      <c r="A23" s="35">
        <f>A24+1</f>
        <v>2001</v>
      </c>
      <c r="B23" s="35" t="s">
        <v>61</v>
      </c>
      <c r="C23" s="35" t="s">
        <v>62</v>
      </c>
      <c r="D23" s="35" t="s">
        <v>61</v>
      </c>
      <c r="E23" s="35" t="s">
        <v>62</v>
      </c>
    </row>
    <row r="24" spans="1:5" x14ac:dyDescent="0.25">
      <c r="A24" s="35">
        <v>2000</v>
      </c>
      <c r="B24" s="35" t="s">
        <v>61</v>
      </c>
      <c r="C24" s="35" t="s">
        <v>62</v>
      </c>
      <c r="D24" s="35" t="s">
        <v>65</v>
      </c>
      <c r="E24" s="35" t="s">
        <v>65</v>
      </c>
    </row>
    <row r="26" spans="1:5" x14ac:dyDescent="0.25">
      <c r="A26" t="s">
        <v>82</v>
      </c>
      <c r="B26">
        <v>250</v>
      </c>
    </row>
  </sheetData>
  <customSheetViews>
    <customSheetView guid="{36FCDE50-A21B-4C09-A67A-58EE7C130F3F}" state="hidden">
      <selection activeCell="C30" sqref="C30"/>
      <pageMargins left="0.7" right="0.7" top="0.78740157499999996" bottom="0.78740157499999996" header="0.3" footer="0.3"/>
    </customSheetView>
  </customSheetView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7</vt:i4>
      </vt:variant>
    </vt:vector>
  </HeadingPairs>
  <TitlesOfParts>
    <vt:vector size="11" baseType="lpstr">
      <vt:lpstr>Personalien</vt:lpstr>
      <vt:lpstr>Ergebnisse 2020</vt:lpstr>
      <vt:lpstr>Saisonplan 2021</vt:lpstr>
      <vt:lpstr>Tabellen</vt:lpstr>
      <vt:lpstr>'Ergebnisse 2020'!Druckbereich</vt:lpstr>
      <vt:lpstr>Personalien!Druckbereich</vt:lpstr>
      <vt:lpstr>'Saisonplan 2021'!Druckbereich</vt:lpstr>
      <vt:lpstr>JaNein</vt:lpstr>
      <vt:lpstr>Kat</vt:lpstr>
      <vt:lpstr>Normen</vt:lpstr>
      <vt:lpstr>Zieleingabe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valerio</dc:creator>
  <cp:lastModifiedBy>Daniel</cp:lastModifiedBy>
  <cp:lastPrinted>2015-10-19T19:41:25Z</cp:lastPrinted>
  <dcterms:created xsi:type="dcterms:W3CDTF">2014-08-12T15:00:46Z</dcterms:created>
  <dcterms:modified xsi:type="dcterms:W3CDTF">2020-10-04T21:41:27Z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fcbe69e7-5150-4472-bd82-6475b6472cd6</vt:lpwstr>
  </property>
</Properties>
</file>